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2"/>
  </bookViews>
  <sheets>
    <sheet name="国家级" sheetId="2" r:id="rId1"/>
    <sheet name="省级" sheetId="3" r:id="rId2"/>
    <sheet name="校级" sheetId="1" r:id="rId3"/>
  </sheets>
  <definedNames>
    <definedName name="_xlnm._FilterDatabase" localSheetId="2" hidden="1">校级!$A$1:$K$374</definedName>
    <definedName name="_xlnm.Print_Titles" localSheetId="2">校级!$3:$3</definedName>
  </definedNames>
  <calcPr calcId="144525"/>
</workbook>
</file>

<file path=xl/sharedStrings.xml><?xml version="1.0" encoding="utf-8"?>
<sst xmlns="http://schemas.openxmlformats.org/spreadsheetml/2006/main" count="2552" uniqueCount="1415">
  <si>
    <t>2018年国家级海南大学大学生创新创业训练计划
各学院立项项目数及金额</t>
  </si>
  <si>
    <t>编码</t>
  </si>
  <si>
    <t>学院</t>
  </si>
  <si>
    <t>国家级</t>
  </si>
  <si>
    <t>项目编号</t>
  </si>
  <si>
    <t>项目名称</t>
  </si>
  <si>
    <t>负责人</t>
  </si>
  <si>
    <t>学号</t>
  </si>
  <si>
    <t>级别</t>
  </si>
  <si>
    <t>各项目金额/元</t>
  </si>
  <si>
    <t>国家级金额/元</t>
  </si>
  <si>
    <t>S000006019006002001</t>
  </si>
  <si>
    <t>经济学院</t>
  </si>
  <si>
    <t>立心陶艺创业计划</t>
  </si>
  <si>
    <t>宋梦瑶</t>
  </si>
  <si>
    <t>20160201310023</t>
  </si>
  <si>
    <t>薪火相传弘扬海南非物质文化遗产</t>
  </si>
  <si>
    <t>韩语</t>
  </si>
  <si>
    <t>20152703310048</t>
  </si>
  <si>
    <t>S000006019006002002</t>
  </si>
  <si>
    <t>法学院</t>
  </si>
  <si>
    <t>青年创益者计划 法务部</t>
  </si>
  <si>
    <t>王艳玲</t>
  </si>
  <si>
    <t>20171301310061</t>
  </si>
  <si>
    <t>国家级
(创业实践)</t>
  </si>
  <si>
    <t>“普法入微”法律宣传</t>
  </si>
  <si>
    <t>方瑛</t>
  </si>
  <si>
    <t>20171301310181</t>
  </si>
  <si>
    <t>S000006019006002003</t>
  </si>
  <si>
    <t>马克思主义学院</t>
  </si>
  <si>
    <t>基于新媒体视角的高校网络思想政治教育实现研究</t>
  </si>
  <si>
    <t>叶子维</t>
  </si>
  <si>
    <t>20160712310044</t>
  </si>
  <si>
    <t>S000006019006002004</t>
  </si>
  <si>
    <t>人文传播学院</t>
  </si>
  <si>
    <t>“乐土园”个性化殡葬服务网站</t>
  </si>
  <si>
    <t>王安祺</t>
  </si>
  <si>
    <t>20152316310047</t>
  </si>
  <si>
    <t>201810589048</t>
  </si>
  <si>
    <t>大爱至微，惠民琼州—保险扶贫，红色筑梦</t>
  </si>
  <si>
    <t>张泽</t>
  </si>
  <si>
    <t>20152315310048</t>
  </si>
  <si>
    <t>S000006019006002005</t>
  </si>
  <si>
    <t>外国语
学院</t>
  </si>
  <si>
    <t>201810589044</t>
  </si>
  <si>
    <t>海南大廉沉香精油</t>
  </si>
  <si>
    <t>刘昱宏</t>
  </si>
  <si>
    <t>20161881310151</t>
  </si>
  <si>
    <t>S000006019006002006</t>
  </si>
  <si>
    <t>理学院</t>
  </si>
  <si>
    <t>201810589049</t>
  </si>
  <si>
    <t>view视觉——设计类大学生预就业平台</t>
  </si>
  <si>
    <t>周涵瑶</t>
  </si>
  <si>
    <t>20151614310022</t>
  </si>
  <si>
    <t>S000006019006002008</t>
  </si>
  <si>
    <t>生态与环境学院</t>
  </si>
  <si>
    <t>201810589011</t>
  </si>
  <si>
    <t>反硝化菌-聚磷菌混合包埋技术在生活污水深度处理中的应用</t>
  </si>
  <si>
    <t>宋青青</t>
  </si>
  <si>
    <t>20160301310060</t>
  </si>
  <si>
    <t>201810589014</t>
  </si>
  <si>
    <t>垂直循环流人工湿地反硝化过程的实现及其控制</t>
  </si>
  <si>
    <t>陈可瑜</t>
  </si>
  <si>
    <t>20160303310039</t>
  </si>
  <si>
    <t>201810589033</t>
  </si>
  <si>
    <t>零点桌游吧</t>
  </si>
  <si>
    <t>李脩篁</t>
  </si>
  <si>
    <t>20177101310067</t>
  </si>
  <si>
    <t>S000006019006002009</t>
  </si>
  <si>
    <t>机电工程学院</t>
  </si>
  <si>
    <t>201810589018</t>
  </si>
  <si>
    <t>海南甜玉米收获机械技术研究</t>
  </si>
  <si>
    <t>王盛业</t>
  </si>
  <si>
    <t>20160581310038</t>
  </si>
  <si>
    <t>201810589022</t>
  </si>
  <si>
    <t>智能奶牛饮水机</t>
  </si>
  <si>
    <t xml:space="preserve">贺箭桥 </t>
  </si>
  <si>
    <t>20150581310302</t>
  </si>
  <si>
    <t>201810589006</t>
  </si>
  <si>
    <t xml:space="preserve">一种对辊式椰肉分离机 </t>
  </si>
  <si>
    <t>翟好宇</t>
  </si>
  <si>
    <t>20150506310001</t>
  </si>
  <si>
    <t>201810589005</t>
  </si>
  <si>
    <t>智能监测精灵</t>
  </si>
  <si>
    <t>张楠</t>
  </si>
  <si>
    <t>20150503310024</t>
  </si>
  <si>
    <t>S000006019006002010</t>
  </si>
  <si>
    <t>材料科学与工程学院</t>
  </si>
  <si>
    <t>201810589001</t>
  </si>
  <si>
    <t>新型节能环保汽车尾气净化器</t>
  </si>
  <si>
    <t xml:space="preserve"> 王晋 </t>
  </si>
  <si>
    <t>20160481310065</t>
  </si>
  <si>
    <t>201810589019</t>
  </si>
  <si>
    <t>纳米纤维素的表面改性及其应用</t>
  </si>
  <si>
    <t>余婉霏</t>
  </si>
  <si>
    <t>20160482310069</t>
  </si>
  <si>
    <t>201810589043</t>
  </si>
  <si>
    <t>海南国际离岸创新创业示范区相关问题研究</t>
  </si>
  <si>
    <t>段丁铭</t>
  </si>
  <si>
    <t>20170481310038</t>
  </si>
  <si>
    <t>201810589045</t>
  </si>
  <si>
    <t xml:space="preserve">半辞有度-竺无人便利店     </t>
  </si>
  <si>
    <t>于沁冬</t>
  </si>
  <si>
    <t>20150481310140</t>
  </si>
  <si>
    <t>201810589002</t>
  </si>
  <si>
    <t>聚异戊二烯胶乳的特性及其应用研究</t>
  </si>
  <si>
    <t>张虎</t>
  </si>
  <si>
    <t>20160418310034</t>
  </si>
  <si>
    <t>S000006019006002011</t>
  </si>
  <si>
    <t>信息与通信技术学院</t>
  </si>
  <si>
    <t>海南MK创客教育</t>
  </si>
  <si>
    <t>刘汉卿</t>
  </si>
  <si>
    <t>S000006019006002012</t>
  </si>
  <si>
    <t>计算机与网络空间安全学院</t>
  </si>
  <si>
    <t>水体重金属离子智能分析仪</t>
  </si>
  <si>
    <t>田甜</t>
  </si>
  <si>
    <t>沃摩——基于ROV的水下环境监测系统</t>
  </si>
  <si>
    <t>程大果</t>
  </si>
  <si>
    <t>S000006019006002013</t>
  </si>
  <si>
    <t>土木建筑工程学院</t>
  </si>
  <si>
    <t>“鱼筑”人工景观鱼礁</t>
  </si>
  <si>
    <t>方佳曦</t>
  </si>
  <si>
    <t>AVA智能旅游宣传体验公司</t>
  </si>
  <si>
    <r>
      <rPr>
        <sz val="14"/>
        <color rgb="FF000000"/>
        <rFont val="宋体"/>
        <charset val="134"/>
        <scheme val="minor"/>
      </rPr>
      <t xml:space="preserve">王加彪 </t>
    </r>
    <r>
      <rPr>
        <u/>
        <sz val="14"/>
        <color theme="1"/>
        <rFont val="宋体"/>
        <charset val="134"/>
        <scheme val="minor"/>
      </rPr>
      <t xml:space="preserve">  </t>
    </r>
  </si>
  <si>
    <t>S000006019006002014</t>
  </si>
  <si>
    <t>化学工程与技术学院</t>
  </si>
  <si>
    <t>海南丰藻农化有限公司创业计划</t>
  </si>
  <si>
    <t>夏德</t>
  </si>
  <si>
    <t>S000006019006002015</t>
  </si>
  <si>
    <t>食品科学与工程学院</t>
  </si>
  <si>
    <t>201810589015</t>
  </si>
  <si>
    <t>火龙果果皮提取物唇膏</t>
  </si>
  <si>
    <t>游政凯</t>
  </si>
  <si>
    <t>20160881310085</t>
  </si>
  <si>
    <t>201810589036</t>
  </si>
  <si>
    <t>海南省良木鱼田农业开发有限责任公司</t>
  </si>
  <si>
    <t>陈博</t>
  </si>
  <si>
    <t>20150801310010</t>
  </si>
  <si>
    <t>S000006019006002016</t>
  </si>
  <si>
    <t>热带作物学院</t>
  </si>
  <si>
    <t>201810589013</t>
  </si>
  <si>
    <t>油茶饼成分提取及其虫害广谱抗性作用</t>
  </si>
  <si>
    <t>黄肖玉</t>
  </si>
  <si>
    <t>20160115310012</t>
  </si>
  <si>
    <t>S000006019006002017</t>
  </si>
  <si>
    <t>园艺学院</t>
  </si>
  <si>
    <t>201810589032</t>
  </si>
  <si>
    <t>海南无限畅想信息科技有限公司</t>
  </si>
  <si>
    <t>苏晓</t>
  </si>
  <si>
    <t>20160206310069</t>
  </si>
  <si>
    <t>S000006019006002018</t>
  </si>
  <si>
    <t>植物保护学院</t>
  </si>
  <si>
    <t>201810589008</t>
  </si>
  <si>
    <t>Lady’s 现代化关爱女性自动贩卖装置</t>
  </si>
  <si>
    <t>汤敬诚</t>
  </si>
  <si>
    <t>20176807310024</t>
  </si>
  <si>
    <t>S000006019006002019</t>
  </si>
  <si>
    <t>动物科技学院</t>
  </si>
  <si>
    <t>201810589010</t>
  </si>
  <si>
    <t>香茅精油替代抗生素在文昌鸡上的应用研究</t>
  </si>
  <si>
    <t>唐平</t>
  </si>
  <si>
    <t>20177301310050</t>
  </si>
  <si>
    <t>S000006019006002020</t>
  </si>
  <si>
    <t>林学院</t>
  </si>
  <si>
    <t>201810589009</t>
  </si>
  <si>
    <t>太阳能旋翼无人机自主充电桩</t>
  </si>
  <si>
    <t>徐一梦</t>
  </si>
  <si>
    <t>20160201310117</t>
  </si>
  <si>
    <t>201810589031</t>
  </si>
  <si>
    <t>简阁创意家居有限公司</t>
  </si>
  <si>
    <t>李志昊</t>
  </si>
  <si>
    <t>20160213310015</t>
  </si>
  <si>
    <t>201810589012</t>
  </si>
  <si>
    <t>芳香旅游在海南省的发展策略研究</t>
  </si>
  <si>
    <t>刘卜僖</t>
  </si>
  <si>
    <t>20150209310036</t>
  </si>
  <si>
    <t>201810589034</t>
  </si>
  <si>
    <t>范儿卡族(Fanplastic)APP</t>
  </si>
  <si>
    <t>陈红旭</t>
  </si>
  <si>
    <t>20176901310002</t>
  </si>
  <si>
    <t>S000006019006002021</t>
  </si>
  <si>
    <t>海洋学院</t>
  </si>
  <si>
    <t>201810589004</t>
  </si>
  <si>
    <t>鹿角杯形珊瑚对海洋酸化及有机碳富集的响应</t>
  </si>
  <si>
    <t>张思琪</t>
  </si>
  <si>
    <t>20152113310058</t>
  </si>
  <si>
    <t>201810589021</t>
  </si>
  <si>
    <t>环岛花海</t>
  </si>
  <si>
    <t>郭新澳</t>
  </si>
  <si>
    <t>20162113310019</t>
  </si>
  <si>
    <t>S000006019006002022</t>
  </si>
  <si>
    <t>管理学院</t>
  </si>
  <si>
    <t>201810589025</t>
  </si>
  <si>
    <t>星一</t>
  </si>
  <si>
    <t>刘琪</t>
  </si>
  <si>
    <t>20150802310108</t>
  </si>
  <si>
    <t>201810589028</t>
  </si>
  <si>
    <t>纸盒循绿快递包装物回收项目</t>
  </si>
  <si>
    <t>乔雪珍</t>
  </si>
  <si>
    <t>20162783310327</t>
  </si>
  <si>
    <t>201810589017</t>
  </si>
  <si>
    <t>海南高校创新创业教育与思想政治教育的关系、融合途径研究</t>
  </si>
  <si>
    <t>王小语</t>
  </si>
  <si>
    <t>20140907320075</t>
  </si>
  <si>
    <t>201810589026</t>
  </si>
  <si>
    <t>“非物质文化遗产”文化产品推广项目</t>
  </si>
  <si>
    <t>樊增</t>
  </si>
  <si>
    <t>20152881310111</t>
  </si>
  <si>
    <t>S000006019006002023</t>
  </si>
  <si>
    <t>政治与
公共管理
学院</t>
  </si>
  <si>
    <t>201810589042</t>
  </si>
  <si>
    <t>美丽黎园</t>
  </si>
  <si>
    <t>夏薇</t>
  </si>
  <si>
    <t>20150607310107</t>
  </si>
  <si>
    <t>S000006019006002024</t>
  </si>
  <si>
    <t>旅游学院</t>
  </si>
  <si>
    <t>201810589047</t>
  </si>
  <si>
    <t>青年创益者计划</t>
  </si>
  <si>
    <t>马媛馨</t>
  </si>
  <si>
    <t>20152511310084</t>
  </si>
  <si>
    <t>S000006019006002026</t>
  </si>
  <si>
    <t>美术与设计学院</t>
  </si>
  <si>
    <t>201810589050</t>
  </si>
  <si>
    <t>海南特色动画制作与VR产品开发</t>
  </si>
  <si>
    <t>刘祺</t>
  </si>
  <si>
    <t>20162422310009</t>
  </si>
  <si>
    <t>201810589041</t>
  </si>
  <si>
    <t>公益书屋</t>
  </si>
  <si>
    <t>徐锦鑫</t>
  </si>
  <si>
    <t>20172481310064</t>
  </si>
  <si>
    <t>S000006019006002027</t>
  </si>
  <si>
    <t>国际旅游学院</t>
  </si>
  <si>
    <t>201810589029</t>
  </si>
  <si>
    <t>海南景行科技环保有限公司</t>
  </si>
  <si>
    <t>叶曼泠</t>
  </si>
  <si>
    <t>20177601310026</t>
  </si>
  <si>
    <t>S000006019006002028</t>
  </si>
  <si>
    <t>应用科技学院</t>
  </si>
  <si>
    <t>201810589030</t>
  </si>
  <si>
    <t>“彩韵”公益计划</t>
  </si>
  <si>
    <t>周俞岑</t>
  </si>
  <si>
    <t>合计</t>
  </si>
  <si>
    <t>2018年国家级、省级海南大学大学生创新创业训练计划
各学院立项项目数及金额</t>
  </si>
  <si>
    <t>省级</t>
  </si>
  <si>
    <t>省级金额/元</t>
  </si>
  <si>
    <t>总金额/元</t>
  </si>
  <si>
    <t>国家级贫困县的精准扶贫绩效评价探讨</t>
  </si>
  <si>
    <t>虢静</t>
  </si>
  <si>
    <t>20150801310106</t>
  </si>
  <si>
    <t xml:space="preserve">海南自贸港发展及其影响——基于国内外经验的借鉴 </t>
  </si>
  <si>
    <t>林恺</t>
  </si>
  <si>
    <t>20171714310019</t>
  </si>
  <si>
    <t>Polk Bike 空气净化自行车</t>
  </si>
  <si>
    <t>刘纯哲</t>
  </si>
  <si>
    <t>20150801310035</t>
  </si>
  <si>
    <t>基于改良人口精算模型的养老保险基金收支缺口研究—以海南省为算例</t>
  </si>
  <si>
    <t>程惠</t>
  </si>
  <si>
    <t>20162784310245</t>
  </si>
  <si>
    <t>心律——身边的公益法律服务站</t>
  </si>
  <si>
    <t>文弘</t>
  </si>
  <si>
    <t>20162783310410</t>
  </si>
  <si>
    <t>YD-家庭智能火灾预警监控一体化平台</t>
  </si>
  <si>
    <t>梁晨</t>
  </si>
  <si>
    <t>20161301310046</t>
  </si>
  <si>
    <t>极南极北青年游学营</t>
  </si>
  <si>
    <t>李俊萍</t>
  </si>
  <si>
    <t>20171301310188</t>
  </si>
  <si>
    <t>海大墨梨</t>
  </si>
  <si>
    <t>杨希凯</t>
  </si>
  <si>
    <t>20160712310043</t>
  </si>
  <si>
    <t>全民顺达2.0</t>
  </si>
  <si>
    <t>彭丽桦</t>
  </si>
  <si>
    <t>20162382310064</t>
  </si>
  <si>
    <t>《岛屿浪潮》微记录APP</t>
  </si>
  <si>
    <t>邱艺</t>
  </si>
  <si>
    <t>20152316310050</t>
  </si>
  <si>
    <t>201810589135</t>
  </si>
  <si>
    <t>《海岛农庄》</t>
  </si>
  <si>
    <t>黄昊亮</t>
  </si>
  <si>
    <t>20152314310003</t>
  </si>
  <si>
    <t>201810589102</t>
  </si>
  <si>
    <t>青芒（QM）</t>
  </si>
  <si>
    <t>马鑫</t>
  </si>
  <si>
    <t>20152314310001</t>
  </si>
  <si>
    <t>201810589055</t>
  </si>
  <si>
    <t>具备高散热性的传感器</t>
  </si>
  <si>
    <t>周启昕</t>
  </si>
  <si>
    <t>20160482310110</t>
  </si>
  <si>
    <t>201810589136</t>
  </si>
  <si>
    <t>旧貌新颜——废旧物品改造馆</t>
  </si>
  <si>
    <t>张新桅</t>
  </si>
  <si>
    <t>20160881310181</t>
  </si>
  <si>
    <t>S000006019006002007</t>
  </si>
  <si>
    <t>生命科学与药学院</t>
  </si>
  <si>
    <t>201810589097</t>
  </si>
  <si>
    <t>一株新型多耐药菌耐药基因鉴定及耐药机制研究</t>
  </si>
  <si>
    <t>王雅歆</t>
  </si>
  <si>
    <t>20150182310011</t>
  </si>
  <si>
    <t>201810589082</t>
  </si>
  <si>
    <t>水葫芦的气雾栽培及在水果保鲜包装中的应用研究</t>
  </si>
  <si>
    <t>向晨莹</t>
  </si>
  <si>
    <t>20160182310026</t>
  </si>
  <si>
    <t>201810589053</t>
  </si>
  <si>
    <t>海南卵叶喜盐草化学成分的分离及活性物质研究</t>
  </si>
  <si>
    <t>王佳慧</t>
  </si>
  <si>
    <t>20150482310148</t>
  </si>
  <si>
    <t>201810589139</t>
  </si>
  <si>
    <t>信诺·慢性疾病药学服务计划</t>
  </si>
  <si>
    <t>宋柯辰</t>
  </si>
  <si>
    <t>20152114310016</t>
  </si>
  <si>
    <t>201810589089</t>
  </si>
  <si>
    <t>热带雨林土壤二氧化碳排放模拟研究项目</t>
  </si>
  <si>
    <t>符群友</t>
  </si>
  <si>
    <t>20150301310055</t>
  </si>
  <si>
    <t>201810589090</t>
  </si>
  <si>
    <t>基于微流控芯片的赤潮和藻华生物毒素高通量快速检测技术研发</t>
  </si>
  <si>
    <t>丁尚</t>
  </si>
  <si>
    <t>20160301310043</t>
  </si>
  <si>
    <t>201810589080</t>
  </si>
  <si>
    <t>土壤植物修复服务</t>
  </si>
  <si>
    <t>郭飞羽</t>
  </si>
  <si>
    <t>20177101310007</t>
  </si>
  <si>
    <t>201810589128</t>
  </si>
  <si>
    <t>绿色环保管家</t>
  </si>
  <si>
    <t>王仔薇</t>
  </si>
  <si>
    <t>20177101310020</t>
  </si>
  <si>
    <t>201810589092</t>
  </si>
  <si>
    <t>基于海南大学周边一次性餐具使用现状及其潜在健康风险研究</t>
  </si>
  <si>
    <t>李程皓</t>
  </si>
  <si>
    <t>20177101310038</t>
  </si>
  <si>
    <t>201810589098</t>
  </si>
  <si>
    <t>微藻—光催化耦合处理系统设计及其在水产养殖污水处理及生物产油的研究</t>
  </si>
  <si>
    <t>李亮红</t>
  </si>
  <si>
    <t>20177101310040</t>
  </si>
  <si>
    <t>201810589088</t>
  </si>
  <si>
    <t>城市污泥的资源化利用</t>
  </si>
  <si>
    <t>许雨昕</t>
  </si>
  <si>
    <t>20177101310105</t>
  </si>
  <si>
    <t>201810589062</t>
  </si>
  <si>
    <t xml:space="preserve"> 基于微流控芯片的海水PH值检测系统</t>
  </si>
  <si>
    <t>孟庆昇</t>
  </si>
  <si>
    <t>20160581310028</t>
  </si>
  <si>
    <t>201810589064</t>
  </si>
  <si>
    <t>可调节式多用途筛选机</t>
  </si>
  <si>
    <t>唐永杰</t>
  </si>
  <si>
    <t>20160581310151</t>
  </si>
  <si>
    <t>201810589073</t>
  </si>
  <si>
    <t>可视化全方位海洋环境监测浮标系统</t>
  </si>
  <si>
    <t>周衡</t>
  </si>
  <si>
    <t>20150581310003</t>
  </si>
  <si>
    <t>201810589067</t>
  </si>
  <si>
    <t>一种新型多功能饮用水加热装置</t>
  </si>
  <si>
    <t>赵艺雯</t>
  </si>
  <si>
    <t>20160506310045</t>
  </si>
  <si>
    <t>201810589061</t>
  </si>
  <si>
    <t>香蕉秸秆粉碎还田机</t>
  </si>
  <si>
    <t>吴超</t>
  </si>
  <si>
    <t>20140506310035</t>
  </si>
  <si>
    <t>201810589065</t>
  </si>
  <si>
    <t>夹口可调节文件夹</t>
  </si>
  <si>
    <t>张妍</t>
  </si>
  <si>
    <t>20150506310047</t>
  </si>
  <si>
    <t>201810589066</t>
  </si>
  <si>
    <t xml:space="preserve">一种全自动槟榔收获机 </t>
  </si>
  <si>
    <t>唐政</t>
  </si>
  <si>
    <t>20150506310023</t>
  </si>
  <si>
    <t>201810589063</t>
  </si>
  <si>
    <t>海南“雨言”校园文化雨伞</t>
  </si>
  <si>
    <t>古怀玉</t>
  </si>
  <si>
    <t>20170503310006</t>
  </si>
  <si>
    <t>201810589115</t>
  </si>
  <si>
    <t>自热式暖足鞋垫</t>
  </si>
  <si>
    <t>赵晨</t>
  </si>
  <si>
    <t>20150503310043</t>
  </si>
  <si>
    <r>
      <rPr>
        <sz val="11"/>
        <color theme="1"/>
        <rFont val="宋体"/>
        <charset val="134"/>
        <scheme val="minor"/>
      </rPr>
      <t>S0000060190060020</t>
    </r>
    <r>
      <rPr>
        <sz val="11"/>
        <color theme="1"/>
        <rFont val="宋体"/>
        <charset val="134"/>
        <scheme val="minor"/>
      </rPr>
      <t>10</t>
    </r>
  </si>
  <si>
    <t>201810589051</t>
  </si>
  <si>
    <t>一种低维护/长寿命纳米晶超疏水釉料的研究</t>
  </si>
  <si>
    <t>冯宇</t>
  </si>
  <si>
    <t>20160481310043</t>
  </si>
  <si>
    <t>201810589054</t>
  </si>
  <si>
    <t>云智生物泛用型智能物联网生物培养测控系统</t>
  </si>
  <si>
    <t>殷浩然</t>
  </si>
  <si>
    <t>20170481310029</t>
  </si>
  <si>
    <t>201810589056</t>
  </si>
  <si>
    <t>车内生命感应装置</t>
  </si>
  <si>
    <t>陈益良</t>
  </si>
  <si>
    <t>20160481310004</t>
  </si>
  <si>
    <t>201810589114</t>
  </si>
  <si>
    <t>基于矢量控制的电动自行车控制器设计</t>
  </si>
  <si>
    <t>董晓磊</t>
  </si>
  <si>
    <t>20160481310118</t>
  </si>
  <si>
    <t>201810589118</t>
  </si>
  <si>
    <t>海南省红树林文化公益宣传平台</t>
  </si>
  <si>
    <t>刘青怡</t>
  </si>
  <si>
    <t>20160418310017</t>
  </si>
  <si>
    <r>
      <rPr>
        <sz val="11"/>
        <color theme="1"/>
        <rFont val="宋体"/>
        <charset val="134"/>
        <scheme val="minor"/>
      </rPr>
      <t>S0000060190060020</t>
    </r>
    <r>
      <rPr>
        <sz val="11"/>
        <color theme="1"/>
        <rFont val="宋体"/>
        <charset val="134"/>
        <scheme val="minor"/>
      </rPr>
      <t>11</t>
    </r>
  </si>
  <si>
    <t>Vo-基于白噪音屏蔽效应的降噪智能音箱</t>
  </si>
  <si>
    <t>黄奥</t>
  </si>
  <si>
    <t>微型水面垃圾清理机器人</t>
  </si>
  <si>
    <t>罗杰</t>
  </si>
  <si>
    <t>智慧水产养殖数据修复与预测预警</t>
  </si>
  <si>
    <t>余创</t>
  </si>
  <si>
    <t>ABR-UAV-人机一体化系统</t>
  </si>
  <si>
    <t>宋甲涔</t>
  </si>
  <si>
    <t xml:space="preserve">HighP科技-楼宇中的新能源综合利用系统 </t>
  </si>
  <si>
    <t>谢叶澍吾</t>
  </si>
  <si>
    <t>“Just Fly”打个飞的校园无人机服务平台</t>
  </si>
  <si>
    <t>靖蓉琦</t>
  </si>
  <si>
    <t>微微新城联动式一体化生活服务平台</t>
  </si>
  <si>
    <t>俞彤</t>
  </si>
  <si>
    <t>PROUDORN</t>
  </si>
  <si>
    <t>李华</t>
  </si>
  <si>
    <t>竞赛客</t>
  </si>
  <si>
    <t>施杰</t>
  </si>
  <si>
    <t>Weyya椰子花茶</t>
  </si>
  <si>
    <t>薛泽瑜</t>
  </si>
  <si>
    <t>义工社</t>
  </si>
  <si>
    <t>李迎庆</t>
  </si>
  <si>
    <t>新艺向乐居——BIM 与农村自建房</t>
  </si>
  <si>
    <t>陈樱霭</t>
  </si>
  <si>
    <t>Fe-Ce-TiO2改良催化剂,光催化降解挥发性有机物与垃圾渗滤液中的有机物</t>
  </si>
  <si>
    <t>王晋京</t>
  </si>
  <si>
    <t>20160482310098</t>
  </si>
  <si>
    <t>红树林微生物防治香蕉枯萎病</t>
  </si>
  <si>
    <t>黄一凡</t>
  </si>
  <si>
    <t>20160482310193</t>
  </si>
  <si>
    <t>海南中藻科技有限公司创业计划</t>
  </si>
  <si>
    <t>贾晋锋</t>
  </si>
  <si>
    <t>20160482310084</t>
  </si>
  <si>
    <t>201810589103</t>
  </si>
  <si>
    <t>油茶粕活性肽对酒精性肝损伤细胞的保护机理研究</t>
  </si>
  <si>
    <t>董越</t>
  </si>
  <si>
    <t>20160881310040</t>
  </si>
  <si>
    <t>201810589104</t>
  </si>
  <si>
    <t>荔枝冷藏技术的研发与推广应用</t>
  </si>
  <si>
    <t>刘港帅</t>
  </si>
  <si>
    <t>20150801310095</t>
  </si>
  <si>
    <t>201810589105</t>
  </si>
  <si>
    <t>火参果提取物的抗氧化活性及其微胶囊化</t>
  </si>
  <si>
    <t>张俊豪</t>
  </si>
  <si>
    <t>20160881310229</t>
  </si>
  <si>
    <t>201810589106</t>
  </si>
  <si>
    <t>淀粉对槲皮素包合效果的研究</t>
  </si>
  <si>
    <t>姜珊</t>
  </si>
  <si>
    <t>20160881310102</t>
  </si>
  <si>
    <t>201810589117</t>
  </si>
  <si>
    <t>结肠靶向药物输送系统的构建</t>
  </si>
  <si>
    <t>兰思琪</t>
  </si>
  <si>
    <t>20150801310084</t>
  </si>
  <si>
    <t>201810589129</t>
  </si>
  <si>
    <t>拎课---为大中小学生提供以大学生为授课教师的家教服务</t>
  </si>
  <si>
    <t>张钰婷</t>
  </si>
  <si>
    <t>20160881310089</t>
  </si>
  <si>
    <t>201810589081</t>
  </si>
  <si>
    <t>海南冬季瓜菜产中臭氧杀菌的研究与应用</t>
  </si>
  <si>
    <t>沈业程</t>
  </si>
  <si>
    <t>20160115310024</t>
  </si>
  <si>
    <t>201810589083</t>
  </si>
  <si>
    <t>花草堂创意微景观DIY体验馆</t>
  </si>
  <si>
    <t>夏玥琳</t>
  </si>
  <si>
    <t>20160115310032</t>
  </si>
  <si>
    <t>201810589126</t>
  </si>
  <si>
    <t>“山兰之道”——精准扶贫下海南特色山兰稻小吃制品产业链开发</t>
  </si>
  <si>
    <t>袁尚民</t>
  </si>
  <si>
    <t>20150102310021</t>
  </si>
  <si>
    <r>
      <rPr>
        <sz val="11"/>
        <color theme="1"/>
        <rFont val="宋体"/>
        <charset val="134"/>
        <scheme val="minor"/>
      </rPr>
      <t>S00000601900600201</t>
    </r>
    <r>
      <rPr>
        <sz val="11"/>
        <color theme="1"/>
        <rFont val="宋体"/>
        <charset val="134"/>
        <scheme val="minor"/>
      </rPr>
      <t>7</t>
    </r>
  </si>
  <si>
    <t>201810589079</t>
  </si>
  <si>
    <t>“美丽校园”计划</t>
  </si>
  <si>
    <t>樊锦浩</t>
  </si>
  <si>
    <t>20160201310132</t>
  </si>
  <si>
    <t>201810589069</t>
  </si>
  <si>
    <t>波浪能无人船</t>
  </si>
  <si>
    <t>李辰薇</t>
  </si>
  <si>
    <t>20150206310039</t>
  </si>
  <si>
    <t>201810589084</t>
  </si>
  <si>
    <t>管道检测机器人自主发电系统</t>
  </si>
  <si>
    <t>李清耀</t>
  </si>
  <si>
    <t>20176807310138</t>
  </si>
  <si>
    <t>201810589085</t>
  </si>
  <si>
    <t>非机动车辆的智能锁车系统设计</t>
  </si>
  <si>
    <t>乔雪莹</t>
  </si>
  <si>
    <t>20140303310127</t>
  </si>
  <si>
    <t>201810589091</t>
  </si>
  <si>
    <t>提高白藜芦醇含量方法的研究</t>
  </si>
  <si>
    <t>李庆林</t>
  </si>
  <si>
    <t>20160303310052</t>
  </si>
  <si>
    <t>201810589093</t>
  </si>
  <si>
    <t>侵染百香果的夜来香花叶病毒(TeMV)的反向遗传体系构建</t>
  </si>
  <si>
    <t>冉闽媛</t>
  </si>
  <si>
    <t>20176807310147</t>
  </si>
  <si>
    <t>201810589078</t>
  </si>
  <si>
    <t>北极星农业科技有限公司</t>
  </si>
  <si>
    <t>吴涛</t>
  </si>
  <si>
    <t>20150201310109</t>
  </si>
  <si>
    <t>201810589099</t>
  </si>
  <si>
    <t>C308多功能智能鱼菜共生有限公司</t>
  </si>
  <si>
    <t>汪致华</t>
  </si>
  <si>
    <t>20160201310025</t>
  </si>
  <si>
    <t>201810589095</t>
  </si>
  <si>
    <t>白心火龙果快繁体系初步探索</t>
  </si>
  <si>
    <t>黄淦</t>
  </si>
  <si>
    <t>20160201310053</t>
  </si>
  <si>
    <t>201810589096</t>
  </si>
  <si>
    <t>黎药血叶兰快繁体系级栽培驯化研究</t>
  </si>
  <si>
    <t>何淑慧</t>
  </si>
  <si>
    <t>20160213310008</t>
  </si>
  <si>
    <t>海南绿翼志愿扶贫创业团队项目</t>
  </si>
  <si>
    <t>陈诗集</t>
  </si>
  <si>
    <t>20176901310038</t>
  </si>
  <si>
    <t>201810589087</t>
  </si>
  <si>
    <t>基于空间数据分析的海南岛城郊森林公园评价及选址研究</t>
  </si>
  <si>
    <t>安倩仪</t>
  </si>
  <si>
    <t>20162830320001</t>
  </si>
  <si>
    <t>201810589086</t>
  </si>
  <si>
    <t>VR植物园</t>
  </si>
  <si>
    <t>丁星任</t>
  </si>
  <si>
    <t>20176902310028</t>
  </si>
  <si>
    <t>201810589094</t>
  </si>
  <si>
    <t>蟛蜞菊黄酮类酚类化合物提取方法以及体外生物活性的研究</t>
  </si>
  <si>
    <t>刘雯雯</t>
  </si>
  <si>
    <t>20160201310061</t>
  </si>
  <si>
    <t xml:space="preserve">CTSS maker球鞋定制工作室 </t>
  </si>
  <si>
    <t xml:space="preserve"> 吴鹏</t>
  </si>
  <si>
    <t>20160209310073</t>
  </si>
  <si>
    <t>201810589142</t>
  </si>
  <si>
    <t>“南思”大学生创新创业社区</t>
  </si>
  <si>
    <t>陈凯</t>
  </si>
  <si>
    <t>20176902310036</t>
  </si>
  <si>
    <t>201810589100</t>
  </si>
  <si>
    <t>基于 Simulink的翻盖垃圾箱</t>
  </si>
  <si>
    <t>何慕</t>
  </si>
  <si>
    <t>20176901310008</t>
  </si>
  <si>
    <t>201810589127</t>
  </si>
  <si>
    <t>新怡科技-基于纳米掺杂铁酸镧传感材料的环境测试仪</t>
  </si>
  <si>
    <t>张峰</t>
  </si>
  <si>
    <t>20160209310038</t>
  </si>
  <si>
    <t>201810589059</t>
  </si>
  <si>
    <t>蛋氨酸对驼背鲈生长和肠道发育影响机制</t>
  </si>
  <si>
    <t>孙悦佳</t>
  </si>
  <si>
    <t>20152111310074</t>
  </si>
  <si>
    <t>201810589058</t>
  </si>
  <si>
    <t>海南岛周边海域微塑料的调查研究用</t>
  </si>
  <si>
    <t>倪俊艺</t>
  </si>
  <si>
    <t>20152113310039</t>
  </si>
  <si>
    <t>201810589060</t>
  </si>
  <si>
    <t>利用固定化凝胶小球净化污水</t>
  </si>
  <si>
    <t>白云</t>
  </si>
  <si>
    <t>20162113331002</t>
  </si>
  <si>
    <t>201810589076</t>
  </si>
  <si>
    <t>东南亚沿线国家积极抓住一带一路机遇发展创意经济的研究——以海南创意经济发展模式为例</t>
  </si>
  <si>
    <t>代婉婷</t>
  </si>
  <si>
    <t>20150206310084</t>
  </si>
  <si>
    <t>201810589075</t>
  </si>
  <si>
    <t>海南省各高校教育精准扶贫进展情况及发展建议</t>
  </si>
  <si>
    <t>李诗宇</t>
  </si>
  <si>
    <t>20150606310013</t>
  </si>
  <si>
    <t>201810589134</t>
  </si>
  <si>
    <t>99+益</t>
  </si>
  <si>
    <t>何鑫</t>
  </si>
  <si>
    <t>20162783310229</t>
  </si>
  <si>
    <t>201810589123</t>
  </si>
  <si>
    <t>书途——一款图书漂流共享公益平台</t>
  </si>
  <si>
    <t>苗育东</t>
  </si>
  <si>
    <t>20152782310004</t>
  </si>
  <si>
    <t>201810589068</t>
  </si>
  <si>
    <t xml:space="preserve">WALL-E科技有限公司——机器人教育培训平台  </t>
  </si>
  <si>
    <t>蔡闽湘</t>
  </si>
  <si>
    <t>20162782310113</t>
  </si>
  <si>
    <t>政治与公共管理学院</t>
  </si>
  <si>
    <t>201810589113</t>
  </si>
  <si>
    <t>“泽惠”闲置物品共享平台</t>
  </si>
  <si>
    <t>佘奕涛</t>
  </si>
  <si>
    <t>20162681310030</t>
  </si>
  <si>
    <t>201810589077</t>
  </si>
  <si>
    <t>“旅游+”模式下的乡村可持续发展产业构建                         ——澄迈大美村扶贫公益实践</t>
  </si>
  <si>
    <t>尚思佳</t>
  </si>
  <si>
    <t>201810589116</t>
  </si>
  <si>
    <t>用地转化对区域生态与经济的影响</t>
  </si>
  <si>
    <t>谭超</t>
  </si>
  <si>
    <t>20162516310031</t>
  </si>
  <si>
    <t>S000006019006002025</t>
  </si>
  <si>
    <t>音乐与舞蹈学院</t>
  </si>
  <si>
    <t>201810589112</t>
  </si>
  <si>
    <t>“似水流年,通衢越巷”——海口骑楼老街文化艺术展</t>
  </si>
  <si>
    <t>豆浩</t>
  </si>
  <si>
    <t>201810589149</t>
  </si>
  <si>
    <t>新方向艺术工作室</t>
  </si>
  <si>
    <t>邹建文</t>
  </si>
  <si>
    <t>20152413310049</t>
  </si>
  <si>
    <t>201810589111</t>
  </si>
  <si>
    <t>“行者”旅游路线规划公司</t>
  </si>
  <si>
    <t>翟益旋</t>
  </si>
  <si>
    <t>20152416310029</t>
  </si>
  <si>
    <t>201810589147</t>
  </si>
  <si>
    <t>《红色娘子军历史场景数字化还原与虚拟体验》</t>
  </si>
  <si>
    <t>邸冠程</t>
  </si>
  <si>
    <t>20162422310004</t>
  </si>
  <si>
    <t>201810589138</t>
  </si>
  <si>
    <t>“丝路游”一带一路认知盒子</t>
  </si>
  <si>
    <t xml:space="preserve">方婧 </t>
  </si>
  <si>
    <t>20177601310006</t>
  </si>
  <si>
    <t>201810589137</t>
  </si>
  <si>
    <t>新型公共卫生系统</t>
  </si>
  <si>
    <t>单咏琳</t>
  </si>
  <si>
    <t>20177602310035</t>
  </si>
  <si>
    <t>2018年校级海南大学大学生创新创业训练计划
各学院立项项目数及金额</t>
  </si>
  <si>
    <t>校级</t>
  </si>
  <si>
    <t>校级金额/元</t>
  </si>
  <si>
    <t>S10001018004005001</t>
  </si>
  <si>
    <t>高校朋辈心理咨询团新媒体运营平台创新探索</t>
  </si>
  <si>
    <t>孙朴清</t>
  </si>
  <si>
    <t>20161881310210</t>
  </si>
  <si>
    <t>关于空巢老人养老问题的调查与研究</t>
  </si>
  <si>
    <t>牛家展</t>
  </si>
  <si>
    <t>20162784310132</t>
  </si>
  <si>
    <t>关于文昌航天城建设项目征地搬迁与安置工作的调研</t>
  </si>
  <si>
    <t>马文博</t>
  </si>
  <si>
    <t>20162784310128</t>
  </si>
  <si>
    <t>海南百合研发</t>
  </si>
  <si>
    <t>胡立文</t>
  </si>
  <si>
    <t>2017171431003</t>
  </si>
  <si>
    <t>Haze-off空气净化装置</t>
  </si>
  <si>
    <t>邹怡</t>
  </si>
  <si>
    <t>融创平台</t>
  </si>
  <si>
    <t>王炜成</t>
  </si>
  <si>
    <t>森动果蔬销售</t>
  </si>
  <si>
    <t>苏淑丹</t>
  </si>
  <si>
    <t>20162784310145</t>
  </si>
  <si>
    <t>椰树集团的改革与发展之路</t>
  </si>
  <si>
    <t>王紫</t>
  </si>
  <si>
    <t>20162783310265</t>
  </si>
  <si>
    <t>Ex-media“一带一路”乡村旅游文化对外传播公司</t>
  </si>
  <si>
    <t>张涛</t>
  </si>
  <si>
    <t>20161881310312</t>
  </si>
  <si>
    <t>城市低保制度中的福利依赖：理论与实证</t>
  </si>
  <si>
    <t>郭文璇</t>
  </si>
  <si>
    <t>20150116310034</t>
  </si>
  <si>
    <t>199 中国对外证券投资的驱动因素研究——来自全球离岸金融中心的证据</t>
  </si>
  <si>
    <t>张浩</t>
  </si>
  <si>
    <t>20162783310214</t>
  </si>
  <si>
    <t>智慧课堂--移动智能点名/签到系统</t>
  </si>
  <si>
    <t>洪一轩</t>
  </si>
  <si>
    <t>20162783310302</t>
  </si>
  <si>
    <t>VR技术与现代农业</t>
  </si>
  <si>
    <t>郭俊峰</t>
  </si>
  <si>
    <t>20152703310015</t>
  </si>
  <si>
    <t>S10001018004005002</t>
  </si>
  <si>
    <t>For Their Painstaking——高校食堂采购新平台</t>
  </si>
  <si>
    <t>姜居正</t>
  </si>
  <si>
    <t>20151301310075</t>
  </si>
  <si>
    <t xml:space="preserve">323 “CAFY 合约帮” </t>
  </si>
  <si>
    <t>李艺多</t>
  </si>
  <si>
    <t>20161301310078</t>
  </si>
  <si>
    <t>乐助市场微型服务市场APP</t>
  </si>
  <si>
    <t>王怡璎</t>
  </si>
  <si>
    <t>20162581310270</t>
  </si>
  <si>
    <t xml:space="preserve">“予书”免费图书置换平台 </t>
  </si>
  <si>
    <t>李尚文</t>
  </si>
  <si>
    <t>20161301310126</t>
  </si>
  <si>
    <t>S10001018004005003</t>
  </si>
  <si>
    <t>水族马尾绣购物小窝</t>
  </si>
  <si>
    <t>蒙秋玉</t>
  </si>
  <si>
    <t>20160712310030</t>
  </si>
  <si>
    <t>S10001018004005004</t>
  </si>
  <si>
    <t>创记课堂笔记APP</t>
  </si>
  <si>
    <t>邢增花</t>
  </si>
  <si>
    <t>20172381310042</t>
  </si>
  <si>
    <t>“声动经典”APP创意组</t>
  </si>
  <si>
    <t>张璇</t>
  </si>
  <si>
    <t>20162381310173</t>
  </si>
  <si>
    <t>旅行管家</t>
  </si>
  <si>
    <t>刘阳</t>
  </si>
  <si>
    <t>20152315310042</t>
  </si>
  <si>
    <t>“艺考说”平台+手机APP客户端</t>
  </si>
  <si>
    <t>张林悦</t>
  </si>
  <si>
    <t>20162382310014</t>
  </si>
  <si>
    <t>201810589272</t>
  </si>
  <si>
    <t>瑞金红色文化教育基地浸入式体验中心</t>
  </si>
  <si>
    <t>李筱佳</t>
  </si>
  <si>
    <t>20152317310048</t>
  </si>
  <si>
    <t>201810589273</t>
  </si>
  <si>
    <t>自闭症儿童教学资源缺乏现状的调查与对策研究--以海口市高校志愿者为视点</t>
  </si>
  <si>
    <t>杨静</t>
  </si>
  <si>
    <t>20172382310110</t>
  </si>
  <si>
    <t>201810589277</t>
  </si>
  <si>
    <t>大学生公益传播计划</t>
  </si>
  <si>
    <t>岑青青</t>
  </si>
  <si>
    <t>20172382310001</t>
  </si>
  <si>
    <t>201810589276</t>
  </si>
  <si>
    <t>“渡书人”共享图书交易平台</t>
  </si>
  <si>
    <t>张颖</t>
  </si>
  <si>
    <t>20152315310099</t>
  </si>
  <si>
    <t>S10001018004005005</t>
  </si>
  <si>
    <t>201810589379</t>
  </si>
  <si>
    <t>淼洗共享免费洗衣</t>
  </si>
  <si>
    <t>杨粤峰</t>
  </si>
  <si>
    <t>S10001018004005006</t>
  </si>
  <si>
    <t>201810589215</t>
  </si>
  <si>
    <t>无乳链球菌LAMP快速检测方法的建立</t>
  </si>
  <si>
    <t>曾家伟</t>
  </si>
  <si>
    <t>20150182310117</t>
  </si>
  <si>
    <t>201810589361</t>
  </si>
  <si>
    <t>升降杯</t>
  </si>
  <si>
    <t>史佳琦</t>
  </si>
  <si>
    <t>20177202310019</t>
  </si>
  <si>
    <t>201810589240</t>
  </si>
  <si>
    <t>一种兼具过滤功能的无耗能提醒节水装置</t>
  </si>
  <si>
    <t>周楠</t>
  </si>
  <si>
    <t>20177202310090</t>
  </si>
  <si>
    <t>201810589315</t>
  </si>
  <si>
    <t>海青禾恋</t>
  </si>
  <si>
    <t>王康欣</t>
  </si>
  <si>
    <t>20177202310112</t>
  </si>
  <si>
    <t>201810589326</t>
  </si>
  <si>
    <t>CIKERS赛客体育</t>
  </si>
  <si>
    <t>刘子楠</t>
  </si>
  <si>
    <t>20162114310020</t>
  </si>
  <si>
    <t>201810589177</t>
  </si>
  <si>
    <t>基于“第二课堂成绩单”制度的高校第二课堂建设与创新创业教育耦合路径研究与实践</t>
  </si>
  <si>
    <t>尹静怡</t>
  </si>
  <si>
    <t>20162114310083</t>
  </si>
  <si>
    <t>201810589171</t>
  </si>
  <si>
    <t>污水过滤装置</t>
  </si>
  <si>
    <t>李东梅</t>
  </si>
  <si>
    <t>20162114310012</t>
  </si>
  <si>
    <t>201810589172</t>
  </si>
  <si>
    <t>海南沼蛙Temporin抗菌肽抗变异链球菌生物被膜的作用及口腔护理产品的开发</t>
  </si>
  <si>
    <t>张淑霞</t>
  </si>
  <si>
    <t>20162114310084</t>
  </si>
  <si>
    <t>201810589176</t>
  </si>
  <si>
    <t>奢享绿疏现代家庭园艺</t>
  </si>
  <si>
    <t>黄文</t>
  </si>
  <si>
    <t>20172114310056</t>
  </si>
  <si>
    <t>S10001018004005007</t>
  </si>
  <si>
    <t>201810589217</t>
  </si>
  <si>
    <t>松涛水库流域土地利用变化对面源污染影响机理研究项目</t>
  </si>
  <si>
    <t>李金秀</t>
  </si>
  <si>
    <t>20150301310025</t>
  </si>
  <si>
    <t>201810589242</t>
  </si>
  <si>
    <t>近海岸海洋石油污染的微生物固定化降解与生物修复</t>
  </si>
  <si>
    <t>翁琦辉</t>
  </si>
  <si>
    <t>20160301310027</t>
  </si>
  <si>
    <t>201810589349</t>
  </si>
  <si>
    <t>桑榆网络葬礼服务平台项目</t>
  </si>
  <si>
    <t>张雪莉</t>
  </si>
  <si>
    <t>20160301310034</t>
  </si>
  <si>
    <t>201810589241</t>
  </si>
  <si>
    <t>扑草净对珊瑚共生虫黄藻的生态毒理研究</t>
  </si>
  <si>
    <t>周彦妤</t>
  </si>
  <si>
    <t>20160301310037</t>
  </si>
  <si>
    <t>201810589231</t>
  </si>
  <si>
    <t>海南两种典型藤本入侵植物化感特性的比较研究项目</t>
  </si>
  <si>
    <t>陈煜</t>
  </si>
  <si>
    <t>20160301310042</t>
  </si>
  <si>
    <t>201810589243</t>
  </si>
  <si>
    <t>一种净化装置</t>
  </si>
  <si>
    <t>黄之微</t>
  </si>
  <si>
    <t>20160301310089</t>
  </si>
  <si>
    <t>201810589244</t>
  </si>
  <si>
    <t>热带自由贸易港生态安全管理</t>
  </si>
  <si>
    <t>刘瑶钰</t>
  </si>
  <si>
    <t>20160301310093</t>
  </si>
  <si>
    <t>201810589421</t>
  </si>
  <si>
    <t>学海</t>
  </si>
  <si>
    <t>于悦</t>
  </si>
  <si>
    <t>20160301310145</t>
  </si>
  <si>
    <t>201810589229</t>
  </si>
  <si>
    <t>海口假日海滩近海海域微塑料污染物及其环境行为项目</t>
  </si>
  <si>
    <t>张泽星</t>
  </si>
  <si>
    <t>20177101310026</t>
  </si>
  <si>
    <t>201810589228</t>
  </si>
  <si>
    <t>废弃塑料的多元利用</t>
  </si>
  <si>
    <t>车旭阳</t>
  </si>
  <si>
    <t>20177101310085</t>
  </si>
  <si>
    <t>201810589232</t>
  </si>
  <si>
    <t>废弃有机质开发成香荚兰基质研究</t>
  </si>
  <si>
    <t>陈梅</t>
  </si>
  <si>
    <t>20177101310086</t>
  </si>
  <si>
    <t>S10001018004005008</t>
  </si>
  <si>
    <t>201810589181</t>
  </si>
  <si>
    <t xml:space="preserve"> 灸肛会阴恒温治疗器</t>
  </si>
  <si>
    <t xml:space="preserve">严博远 </t>
  </si>
  <si>
    <t>20160581310221</t>
  </si>
  <si>
    <t>201810589188</t>
  </si>
  <si>
    <t xml:space="preserve">应激式声波灭蚊器 </t>
  </si>
  <si>
    <t>李永超</t>
  </si>
  <si>
    <t>20160581310307</t>
  </si>
  <si>
    <t>201810589178</t>
  </si>
  <si>
    <t>基于自平衡原理的高灵敏度自组机器人单体</t>
  </si>
  <si>
    <t>薛维治</t>
  </si>
  <si>
    <t>20160581310163</t>
  </si>
  <si>
    <t>201810589184</t>
  </si>
  <si>
    <t>一种摆盘喂入式开椰取汁一体机</t>
  </si>
  <si>
    <t xml:space="preserve">冯斌 </t>
  </si>
  <si>
    <t>20160581310123</t>
  </si>
  <si>
    <t>201810589330</t>
  </si>
  <si>
    <t>遥控开门装置----将门锁变得智能</t>
  </si>
  <si>
    <t>薛堃</t>
  </si>
  <si>
    <t>20150581310249</t>
  </si>
  <si>
    <t>201810589411</t>
  </si>
  <si>
    <t>智能家居</t>
  </si>
  <si>
    <t xml:space="preserve">赵雨阳 </t>
  </si>
  <si>
    <t>20150581310201</t>
  </si>
  <si>
    <t>201810589187</t>
  </si>
  <si>
    <t xml:space="preserve">竖直式青核桃剥皮筛选机  </t>
  </si>
  <si>
    <t xml:space="preserve">董超超 </t>
  </si>
  <si>
    <t>20150581310160</t>
  </si>
  <si>
    <t>201810589329</t>
  </si>
  <si>
    <t>无线通讯技术在汽车整车控制器程序升级和车况信息获取中的应用</t>
  </si>
  <si>
    <t>李洪雨</t>
  </si>
  <si>
    <t>20150581310248</t>
  </si>
  <si>
    <t>201810589412</t>
  </si>
  <si>
    <t xml:space="preserve">立足高校市场的新式礼品店的经营探索 </t>
  </si>
  <si>
    <t xml:space="preserve">周洪羽 </t>
  </si>
  <si>
    <t>20160581310057</t>
  </si>
  <si>
    <t>201810589179</t>
  </si>
  <si>
    <t>一种便捷式椰子运输储存一体筐</t>
  </si>
  <si>
    <t>许阐</t>
  </si>
  <si>
    <t>20170506310051</t>
  </si>
  <si>
    <t>201810589180</t>
  </si>
  <si>
    <t>菠萝去皮通心一体机</t>
  </si>
  <si>
    <t>季京成</t>
  </si>
  <si>
    <t>20160506310013</t>
  </si>
  <si>
    <t>201810589182</t>
  </si>
  <si>
    <t>一种手动摈榔切片器</t>
  </si>
  <si>
    <t>余文升</t>
  </si>
  <si>
    <t>20170506310055</t>
  </si>
  <si>
    <t>201810589183</t>
  </si>
  <si>
    <t>一种预处理式椰肉表层黑皮去除机</t>
  </si>
  <si>
    <t xml:space="preserve">霍旭 </t>
  </si>
  <si>
    <t>20170581310058</t>
  </si>
  <si>
    <t>201810589186</t>
  </si>
  <si>
    <t>甘蔗切割去皮榨汁一体机</t>
  </si>
  <si>
    <t>赵明</t>
  </si>
  <si>
    <t>20160506310044</t>
  </si>
  <si>
    <t>201810589189</t>
  </si>
  <si>
    <t>一种全自动智能垃圾桶</t>
  </si>
  <si>
    <t>姚棋水</t>
  </si>
  <si>
    <t>20160506310037</t>
  </si>
  <si>
    <t>201810589368</t>
  </si>
  <si>
    <t>Cool oh暂存式可携带共享冰箱</t>
  </si>
  <si>
    <t>吕怀发</t>
  </si>
  <si>
    <t>20170503310016</t>
  </si>
  <si>
    <t>201810589185</t>
  </si>
  <si>
    <t>基于STM32和Kinect摄像头的安全智能窗户</t>
  </si>
  <si>
    <t>柳文豪</t>
  </si>
  <si>
    <t>20150502310089</t>
  </si>
  <si>
    <t>201810589328</t>
  </si>
  <si>
    <t>智行车</t>
  </si>
  <si>
    <t>周志强</t>
  </si>
  <si>
    <t>20160502310061</t>
  </si>
  <si>
    <t>S10001018004005009</t>
  </si>
  <si>
    <t>瓦斯发电余热利用装置</t>
  </si>
  <si>
    <t>周晓虎</t>
  </si>
  <si>
    <t>20160481310074</t>
  </si>
  <si>
    <t>201810589156</t>
  </si>
  <si>
    <t>多功能神经系统电子生物展示教具平台</t>
  </si>
  <si>
    <t>吴玥</t>
  </si>
  <si>
    <t>20170481310024</t>
  </si>
  <si>
    <t>201810589162</t>
  </si>
  <si>
    <t>太阳能热发电系统相变储热材料选择</t>
  </si>
  <si>
    <t>刘佳</t>
  </si>
  <si>
    <t>20160481310055</t>
  </si>
  <si>
    <t>201810589163</t>
  </si>
  <si>
    <t>基于纤维形态特征分析的玉米秸秆</t>
  </si>
  <si>
    <t>李阳凡</t>
  </si>
  <si>
    <t>20160481310053</t>
  </si>
  <si>
    <t>PANI-AEM阴离子交换膜</t>
  </si>
  <si>
    <t>刘畅</t>
  </si>
  <si>
    <t>201810589317</t>
  </si>
  <si>
    <t xml:space="preserve">时间泡—面向大学生的时间管理的效率类APP </t>
  </si>
  <si>
    <t>林子莉</t>
  </si>
  <si>
    <t>20160481310129</t>
  </si>
  <si>
    <t>201810589320</t>
  </si>
  <si>
    <t>玩转乐器</t>
  </si>
  <si>
    <t>谷婷婷</t>
  </si>
  <si>
    <t>20170481310108</t>
  </si>
  <si>
    <t>201810589406</t>
  </si>
  <si>
    <t>柏卡知识产权服务平台</t>
  </si>
  <si>
    <t>曹博雅</t>
  </si>
  <si>
    <t>20160481310038</t>
  </si>
  <si>
    <t>201810589407</t>
  </si>
  <si>
    <t>“互联网+”嵌入下高校创新创业教育平台建设</t>
  </si>
  <si>
    <t>陈锋</t>
  </si>
  <si>
    <t>20160481310039</t>
  </si>
  <si>
    <t>201810589408</t>
  </si>
  <si>
    <t>速客食品校园速食</t>
  </si>
  <si>
    <t>王梓铭</t>
  </si>
  <si>
    <t>20160481310067</t>
  </si>
  <si>
    <t>201810589154</t>
  </si>
  <si>
    <t>氯化橡胶防腐涂料的绿色改性</t>
  </si>
  <si>
    <t>胡灵娟</t>
  </si>
  <si>
    <t>20150481310086</t>
  </si>
  <si>
    <t>201810589159</t>
  </si>
  <si>
    <t>富力红树湾水资源质量监控与检测</t>
  </si>
  <si>
    <t>朱月</t>
  </si>
  <si>
    <t>20150418310029</t>
  </si>
  <si>
    <t>S10001018004005010</t>
  </si>
  <si>
    <t>Angel智能窗控制装置</t>
  </si>
  <si>
    <t>周  哲</t>
  </si>
  <si>
    <t>FTF教育平台</t>
  </si>
  <si>
    <t>任飞</t>
  </si>
  <si>
    <t>海南乐享器成教育服务平台</t>
  </si>
  <si>
    <t>李思睿</t>
  </si>
  <si>
    <t>筑梦·红乡路</t>
  </si>
  <si>
    <t>李若晴</t>
  </si>
  <si>
    <t>S10001018004005011</t>
  </si>
  <si>
    <t>海藻酸水凝胶法制备锂离子电池负极材料</t>
  </si>
  <si>
    <t>孙田</t>
  </si>
  <si>
    <t>种养殖结合的室内循环水装置设计开发</t>
  </si>
  <si>
    <t>宗屿珊</t>
  </si>
  <si>
    <t>一站式社区家庭服务管家</t>
  </si>
  <si>
    <t>朱远颂</t>
  </si>
  <si>
    <t>造物科技“楼事通”</t>
  </si>
  <si>
    <t>郭嘉梁</t>
  </si>
  <si>
    <t>S10001018004005012</t>
  </si>
  <si>
    <t>基于3D全息投影技术下的虚拟仿真课本</t>
  </si>
  <si>
    <t>刘江南</t>
  </si>
  <si>
    <t>校园风云榜</t>
  </si>
  <si>
    <t>陈敬文</t>
  </si>
  <si>
    <t>正渗透技术——面向未来的绿色低能耗水处理技术</t>
  </si>
  <si>
    <t>卢丰伟</t>
  </si>
  <si>
    <t xml:space="preserve">海南省沿海公路灾害调查与分区 </t>
  </si>
  <si>
    <t>丁鑫</t>
  </si>
  <si>
    <t>多功能创意画板</t>
  </si>
  <si>
    <t>王海容</t>
  </si>
  <si>
    <t>基于知识共享的变形计划</t>
  </si>
  <si>
    <t>王孟伟</t>
  </si>
  <si>
    <t xml:space="preserve">艺构-互联网3D打印平台 </t>
  </si>
  <si>
    <t>张永强</t>
  </si>
  <si>
    <t>一本书店</t>
  </si>
  <si>
    <t>楼一勋</t>
  </si>
  <si>
    <t>基于遥感技术的海南岛水体水深定量遥</t>
  </si>
  <si>
    <t>张铭学</t>
  </si>
  <si>
    <t>热带海岛滑坡成灾机理研究及影响因素分析</t>
  </si>
  <si>
    <t>彭昊</t>
  </si>
  <si>
    <t>互联网+宿舍吧</t>
  </si>
  <si>
    <t>钟玉文</t>
  </si>
  <si>
    <t>人工生态珊瑚礁的研制</t>
  </si>
  <si>
    <t>邓中一</t>
  </si>
  <si>
    <t xml:space="preserve">安全空间—空调外机安装与维修空间设计 </t>
  </si>
  <si>
    <t>姜美霞</t>
  </si>
  <si>
    <t>S10001018004005013</t>
  </si>
  <si>
    <t>红树林拟盘多毛孢菌次级代谢产物抗肿瘤活性研究</t>
  </si>
  <si>
    <t>钱杨念</t>
  </si>
  <si>
    <t>海南草本牙膏式鞋子快速清洁剂</t>
  </si>
  <si>
    <t>李秋文</t>
  </si>
  <si>
    <t>20160482310087</t>
  </si>
  <si>
    <t>椰岛特色植物印楝除尘螨杀菌喷雾剂研究</t>
  </si>
  <si>
    <t>任宇阳</t>
  </si>
  <si>
    <t>红树林天然产物中新型免疫抑制活性单体的筛选及其作用机制研究</t>
  </si>
  <si>
    <t>徐良志</t>
  </si>
  <si>
    <t>新型太阳能风扇伞</t>
  </si>
  <si>
    <t>麻捷超</t>
  </si>
  <si>
    <t>盲道检测一体化系统</t>
  </si>
  <si>
    <t>何珂</t>
  </si>
  <si>
    <t>S10001018004005014</t>
  </si>
  <si>
    <t>201810589281</t>
  </si>
  <si>
    <t>酵素百香果泡腾片的创新及其制作</t>
  </si>
  <si>
    <t>陈雨晗</t>
  </si>
  <si>
    <t>20160881310140</t>
  </si>
  <si>
    <t>201810589282</t>
  </si>
  <si>
    <t>椰子油冰淇淋</t>
  </si>
  <si>
    <t>付玲颖</t>
  </si>
  <si>
    <t>20160881310142</t>
  </si>
  <si>
    <t>201810589366</t>
  </si>
  <si>
    <t>“昌江优质芒果基地+冷链物流”销售模式探索</t>
  </si>
  <si>
    <t>贾铮</t>
  </si>
  <si>
    <t>20160881310149</t>
  </si>
  <si>
    <t>201810589367</t>
  </si>
  <si>
    <t>“琼寿之源”茶油 </t>
  </si>
  <si>
    <t>胡宇</t>
  </si>
  <si>
    <t>201810589369</t>
  </si>
  <si>
    <t>“果”不其然--火龙果综合利用</t>
  </si>
  <si>
    <t>陈文勤</t>
  </si>
  <si>
    <t>20160881310003</t>
  </si>
  <si>
    <t>201810589370</t>
  </si>
  <si>
    <t>“高研职”小程序</t>
  </si>
  <si>
    <t>罗嘉华</t>
  </si>
  <si>
    <t>20150801310060</t>
  </si>
  <si>
    <t>201810589371</t>
  </si>
  <si>
    <t>海星学院APP</t>
  </si>
  <si>
    <t>季杏迪</t>
  </si>
  <si>
    <t>20160881310197</t>
  </si>
  <si>
    <t>201810589373</t>
  </si>
  <si>
    <t>珠江格瑞物业</t>
  </si>
  <si>
    <t>刘鑫淼</t>
  </si>
  <si>
    <t>20170881310136</t>
  </si>
  <si>
    <t>201810589374</t>
  </si>
  <si>
    <t>“尝声”特色店</t>
  </si>
  <si>
    <t>张 皓</t>
  </si>
  <si>
    <t>201810589278</t>
  </si>
  <si>
    <t>基于五价纳米抗体可视化检测赭曲霉毒素A的膜基质免疫传感器</t>
  </si>
  <si>
    <t>江焕渊</t>
  </si>
  <si>
    <t>20150802310061</t>
  </si>
  <si>
    <t>油茶粕蛋白活性肽分离纯化研究</t>
  </si>
  <si>
    <t>王后玮</t>
  </si>
  <si>
    <t>20150802310092</t>
  </si>
  <si>
    <t>椰油MCT的制取、纯化以及开发运用</t>
  </si>
  <si>
    <t>崔世博</t>
  </si>
  <si>
    <t>S10001018004005015</t>
  </si>
  <si>
    <t>201810589233</t>
  </si>
  <si>
    <t>高效养蜂装置的发明与应用</t>
  </si>
  <si>
    <t>廖万杰</t>
  </si>
  <si>
    <t>20160115310016</t>
  </si>
  <si>
    <t>S10001018004005016</t>
  </si>
  <si>
    <t>201810589237</t>
  </si>
  <si>
    <t>新型果树分枝器设计</t>
  </si>
  <si>
    <t>吴聪宇</t>
  </si>
  <si>
    <t>20150213310010</t>
  </si>
  <si>
    <t>S10001018004005017</t>
  </si>
  <si>
    <t>201810589223</t>
  </si>
  <si>
    <t>琼岛杨响应高温胁迫转录调控分子机制研究</t>
  </si>
  <si>
    <t>方萌</t>
  </si>
  <si>
    <t>20150309310033</t>
  </si>
  <si>
    <t>201810589226</t>
  </si>
  <si>
    <t>橡胶病虫害兼治热雾剂的研制项目</t>
  </si>
  <si>
    <t>田方</t>
  </si>
  <si>
    <t>20150309310006</t>
  </si>
  <si>
    <t>201810589227</t>
  </si>
  <si>
    <t>槟榔黄化病致病菌炭疽病菌中真菌病毒的鉴定及功能分析</t>
  </si>
  <si>
    <t>胡啸川</t>
  </si>
  <si>
    <t>20160303310084</t>
  </si>
  <si>
    <t>201810589236</t>
  </si>
  <si>
    <t>枯草芽孢杆菌HAB-18对Xanthomonas oryzae pv.oryzicola菌的防治研究项目</t>
  </si>
  <si>
    <t>谭峥</t>
  </si>
  <si>
    <t>20160303310060</t>
  </si>
  <si>
    <t>201810589238</t>
  </si>
  <si>
    <t>生防菌HAB-15脂肽类抗菌化合物分离                 鉴定及抑制槟榔炭疽菌的相关基因研究</t>
  </si>
  <si>
    <t>廖琪</t>
  </si>
  <si>
    <t>20160303310015</t>
  </si>
  <si>
    <t>201810589269</t>
  </si>
  <si>
    <t>海南微易负离子除尘系列产品有限公司</t>
  </si>
  <si>
    <t>谭新行</t>
  </si>
  <si>
    <t>20160309310030</t>
  </si>
  <si>
    <t>201810589419</t>
  </si>
  <si>
    <t>利用农业废弃物循环养殖两种蜚蠊的创业计划项目</t>
  </si>
  <si>
    <t>叶怡婷</t>
  </si>
  <si>
    <t>20150309310027</t>
  </si>
  <si>
    <t>201810589420</t>
  </si>
  <si>
    <t>海半仙APP</t>
  </si>
  <si>
    <t>201810589219</t>
  </si>
  <si>
    <t>去氢姜酮及其衍生物农用生物活性研究项目</t>
  </si>
  <si>
    <t>王沙沙</t>
  </si>
  <si>
    <t>20150309310032</t>
  </si>
  <si>
    <t>S10001018004005018</t>
  </si>
  <si>
    <t>201810589214</t>
  </si>
  <si>
    <t>发酵椰蓉-一种动物肠道保健剂的研究项目</t>
  </si>
  <si>
    <t>白国松</t>
  </si>
  <si>
    <t>20177301310001</t>
  </si>
  <si>
    <t>201810589213</t>
  </si>
  <si>
    <t>海南野生蚯蚓人工养殖研究</t>
  </si>
  <si>
    <t>薛新宇</t>
  </si>
  <si>
    <t>20177301310059</t>
  </si>
  <si>
    <t>201810589210</t>
  </si>
  <si>
    <t>利用黄粉虫生物降解塑料的饲养方法研究</t>
  </si>
  <si>
    <t>王楷冬</t>
  </si>
  <si>
    <t>20160181310029</t>
  </si>
  <si>
    <t>201810589222</t>
  </si>
  <si>
    <t>有机体环保处理技术的研发与应用</t>
  </si>
  <si>
    <t>王燕</t>
  </si>
  <si>
    <t>20160181310031</t>
  </si>
  <si>
    <t>201810589235</t>
  </si>
  <si>
    <t>嘉积鸭大肠杆菌病生物制品（蛋黄粉）的研制与利用项目</t>
  </si>
  <si>
    <t>何甘霖</t>
  </si>
  <si>
    <t>20160181310058</t>
  </si>
  <si>
    <t>201810589270</t>
  </si>
  <si>
    <t>Polaris 泛用型割草机器人</t>
  </si>
  <si>
    <t>贾程皓</t>
  </si>
  <si>
    <t>201810589220</t>
  </si>
  <si>
    <t>大肠杆菌双质粒高效基因编辑系统的建立</t>
  </si>
  <si>
    <t>秦烨</t>
  </si>
  <si>
    <t>20150114310022</t>
  </si>
  <si>
    <t>201810589422</t>
  </si>
  <si>
    <t>Pe-Pa Box宠物救助项目</t>
  </si>
  <si>
    <t>王凯旋</t>
  </si>
  <si>
    <t>20160114310020</t>
  </si>
  <si>
    <t>201810589221</t>
  </si>
  <si>
    <t>利用白蚁体内菌群将煤炭转化为甲烷的研究</t>
  </si>
  <si>
    <t>张磊</t>
  </si>
  <si>
    <t>20160114310032</t>
  </si>
  <si>
    <t>S10001018004005019</t>
  </si>
  <si>
    <t>201810589211</t>
  </si>
  <si>
    <t>苦瓜SSR引物开发及遗传连锁图谱加密项目</t>
  </si>
  <si>
    <t>董子薇</t>
  </si>
  <si>
    <t>20150201310087</t>
  </si>
  <si>
    <t>201810589218</t>
  </si>
  <si>
    <t>牛油果面膜保藏技术研究</t>
  </si>
  <si>
    <t>蒙小玉</t>
  </si>
  <si>
    <t>20150201310158</t>
  </si>
  <si>
    <t>201810589225</t>
  </si>
  <si>
    <t>分子标记辅助番茄多抗品种选育</t>
  </si>
  <si>
    <t>孙昭蕾</t>
  </si>
  <si>
    <t>20150201310177</t>
  </si>
  <si>
    <t>201810589344</t>
  </si>
  <si>
    <t>一品校园-广告传媒</t>
  </si>
  <si>
    <t>陆琴</t>
  </si>
  <si>
    <t>20160201310104</t>
  </si>
  <si>
    <t>201810589212</t>
  </si>
  <si>
    <t>华石斛幼苗抗旱生理机制研究</t>
  </si>
  <si>
    <t>施芷馨</t>
  </si>
  <si>
    <t>20160201310107</t>
  </si>
  <si>
    <t>201810589345</t>
  </si>
  <si>
    <t>IG-基于物联网的智能衣柜</t>
  </si>
  <si>
    <t>田洁净</t>
  </si>
  <si>
    <t>20160201310109</t>
  </si>
  <si>
    <t>201810589263</t>
  </si>
  <si>
    <t>南非叶外植体（茎）快繁技术研究</t>
  </si>
  <si>
    <t>温秋花</t>
  </si>
  <si>
    <t>20162820320051</t>
  </si>
  <si>
    <t>201810589264</t>
  </si>
  <si>
    <t>南非叶外植体（根）愈伤组织快繁研究</t>
  </si>
  <si>
    <t>张涵越</t>
  </si>
  <si>
    <t>20162820320064</t>
  </si>
  <si>
    <t>201810589265</t>
  </si>
  <si>
    <t>南非叶外植体(叶)快繁技术研究</t>
  </si>
  <si>
    <t>陈转姑</t>
  </si>
  <si>
    <t>20162820320005</t>
  </si>
  <si>
    <t>201810589262</t>
  </si>
  <si>
    <t>南非叶（根）快繁技术研究</t>
  </si>
  <si>
    <t>姚登路</t>
  </si>
  <si>
    <t>20162820320059</t>
  </si>
  <si>
    <t>201810589209</t>
  </si>
  <si>
    <t>国际自由贸易港和国际旅游岛建设背景下的海南主要城市公园热带花卉微信公众平台建设:以海口人民公园为例</t>
  </si>
  <si>
    <t>林子昂</t>
  </si>
  <si>
    <t>20150213310003</t>
  </si>
  <si>
    <t>201810589230</t>
  </si>
  <si>
    <t>基于自然墙生（岩生）植物的绿墙植物收集、评价与应用项目</t>
  </si>
  <si>
    <t>焦怡琪</t>
  </si>
  <si>
    <t>20150213310034</t>
  </si>
  <si>
    <t>201810589224</t>
  </si>
  <si>
    <t>辣椒南方根结线虫抗性种质筛选及抗病基因挖掘</t>
  </si>
  <si>
    <t>刘丁一</t>
  </si>
  <si>
    <t>20160213310016</t>
  </si>
  <si>
    <t>201810589216</t>
  </si>
  <si>
    <t>热带睡莲精油手工皂</t>
  </si>
  <si>
    <t>周卫娟</t>
  </si>
  <si>
    <t>20160213310045</t>
  </si>
  <si>
    <t>201810589354</t>
  </si>
  <si>
    <t>当代大学生饮食健康的研究</t>
  </si>
  <si>
    <t>林水发</t>
  </si>
  <si>
    <t>20162830320163</t>
  </si>
  <si>
    <t>201810589257</t>
  </si>
  <si>
    <t>以多种新型能源供电的充电宝设计</t>
  </si>
  <si>
    <t>蒋方一丁</t>
  </si>
  <si>
    <t>20176704320048</t>
  </si>
  <si>
    <t>201810589247</t>
  </si>
  <si>
    <t>一年生琼岛杨生长量差异的分子机制研究</t>
  </si>
  <si>
    <t>张毛宁</t>
  </si>
  <si>
    <t>20152820320019</t>
  </si>
  <si>
    <t>201810589249</t>
  </si>
  <si>
    <t>短时高温对瓜实蝇连续世代生物学特性的影响</t>
  </si>
  <si>
    <t>刘豪</t>
  </si>
  <si>
    <t>20177408320017</t>
  </si>
  <si>
    <t>201810589258</t>
  </si>
  <si>
    <t>基于蓝牙技术的新型眼镜设计</t>
  </si>
  <si>
    <t>刘俊卿</t>
  </si>
  <si>
    <t>20176704320055</t>
  </si>
  <si>
    <t>201810589256</t>
  </si>
  <si>
    <t>关于新型无汞紫光灯旅行水杯的创新实践项目</t>
  </si>
  <si>
    <t>吴杨</t>
  </si>
  <si>
    <t>20176704320067</t>
  </si>
  <si>
    <t>201810589423</t>
  </si>
  <si>
    <t>天马行空创意文化传媒有限公司</t>
  </si>
  <si>
    <t>黄业森</t>
  </si>
  <si>
    <t>20186704320008</t>
  </si>
  <si>
    <t>201810589253</t>
  </si>
  <si>
    <t>云舍松涛·海南中国村陆生兽类资源调查</t>
  </si>
  <si>
    <t>吴庆旭</t>
  </si>
  <si>
    <t>20176703320031</t>
  </si>
  <si>
    <t>201810589260</t>
  </si>
  <si>
    <t>关于海南大学儋州校区及其周边野生动物调查</t>
  </si>
  <si>
    <t>周佳莉</t>
  </si>
  <si>
    <t>20176703320039</t>
  </si>
  <si>
    <t>201810589248</t>
  </si>
  <si>
    <t>毛白杨在海南引种试验</t>
  </si>
  <si>
    <t>郑瑶</t>
  </si>
  <si>
    <t>20176703320077</t>
  </si>
  <si>
    <t>201810589424</t>
  </si>
  <si>
    <t>见贤---基于高校学生之间强社交圈的内容服务平台</t>
  </si>
  <si>
    <t>李德涵</t>
  </si>
  <si>
    <t>20152820320058</t>
  </si>
  <si>
    <t>201810589353</t>
  </si>
  <si>
    <t>一间花艺工作室</t>
  </si>
  <si>
    <t>许心诺</t>
  </si>
  <si>
    <t>20176705320109</t>
  </si>
  <si>
    <t>201810589246</t>
  </si>
  <si>
    <t>热带环境下响叶杨差异表达基因的挖掘</t>
  </si>
  <si>
    <t>濮寿琴</t>
  </si>
  <si>
    <t>20176705320137</t>
  </si>
  <si>
    <t>201810589250</t>
  </si>
  <si>
    <t>红棕象甲成虫觅偶化学指纹图谱分析</t>
  </si>
  <si>
    <t>王治博</t>
  </si>
  <si>
    <t>20176705320066</t>
  </si>
  <si>
    <t>201810589251</t>
  </si>
  <si>
    <t>云斑天牛寄主选择定向信息物质研究</t>
  </si>
  <si>
    <t>郑奕然</t>
  </si>
  <si>
    <t>20176705320076</t>
  </si>
  <si>
    <t>201810589152</t>
  </si>
  <si>
    <t>利用反向流和冲突消除的校园道路安全性设计</t>
  </si>
  <si>
    <t>严文汐</t>
  </si>
  <si>
    <t>20160935310113</t>
  </si>
  <si>
    <t>201810589234</t>
  </si>
  <si>
    <t>一种微量移液枪头自动装盒集束器</t>
  </si>
  <si>
    <t>彭宇威</t>
  </si>
  <si>
    <t>20150210310094</t>
  </si>
  <si>
    <t>201810589239</t>
  </si>
  <si>
    <t>海口市公园常见景观植物树种的挥发性有机物的调查与研究释放规律研究</t>
  </si>
  <si>
    <t>李植焕</t>
  </si>
  <si>
    <t>201810589252</t>
  </si>
  <si>
    <t>海南岛传统村落保护与更新模式研究——以儋州中和镇七里村为例</t>
  </si>
  <si>
    <t>陈柯潞</t>
  </si>
  <si>
    <t>20162830320150</t>
  </si>
  <si>
    <t>201810589259</t>
  </si>
  <si>
    <t>“轰趴”主题消费模式在休闲场所中的构建与应用</t>
  </si>
  <si>
    <t>苏芮</t>
  </si>
  <si>
    <t>20177409320075</t>
  </si>
  <si>
    <t>201810589350</t>
  </si>
  <si>
    <t>肆忆工作室</t>
  </si>
  <si>
    <t>张雨书</t>
  </si>
  <si>
    <t>20162830320033</t>
  </si>
  <si>
    <t>201810589151</t>
  </si>
  <si>
    <t>COSY小站-一种新能源公交站台</t>
  </si>
  <si>
    <t>陈伟</t>
  </si>
  <si>
    <t>20160209310001</t>
  </si>
  <si>
    <t>201810589245</t>
  </si>
  <si>
    <t>“互联网+”背景下移动互联网公益志愿社交管理平台的构建</t>
  </si>
  <si>
    <t>徐铁玲</t>
  </si>
  <si>
    <t>20160209310034</t>
  </si>
  <si>
    <t>201810589271</t>
  </si>
  <si>
    <t xml:space="preserve">共享农庄在海南省的发展策略研究 </t>
  </si>
  <si>
    <t>陈靖宇</t>
  </si>
  <si>
    <t>201810589346</t>
  </si>
  <si>
    <t>“光合作用”植物盆艺生活馆</t>
  </si>
  <si>
    <t>颜金珊</t>
  </si>
  <si>
    <t>20160209310035</t>
  </si>
  <si>
    <t>201810589347</t>
  </si>
  <si>
    <t>微校科技</t>
  </si>
  <si>
    <t>王毓芝</t>
  </si>
  <si>
    <t>S10001018004005020</t>
  </si>
  <si>
    <t>201810589170</t>
  </si>
  <si>
    <t>一种微型直立式电动骨锯</t>
  </si>
  <si>
    <t>张波</t>
  </si>
  <si>
    <t>20162111310040</t>
  </si>
  <si>
    <t>201810589174</t>
  </si>
  <si>
    <t>智能化椰子清洗及切割机</t>
  </si>
  <si>
    <t>毛世杰</t>
  </si>
  <si>
    <t>20172111310070</t>
  </si>
  <si>
    <t>201810589175</t>
  </si>
  <si>
    <t>时光书局</t>
  </si>
  <si>
    <t>杨志强</t>
  </si>
  <si>
    <t>20172111310037</t>
  </si>
  <si>
    <t>201810589193</t>
  </si>
  <si>
    <t>一种可种植过滤基质的开发研究</t>
  </si>
  <si>
    <t>王同</t>
  </si>
  <si>
    <t>20152111310007</t>
  </si>
  <si>
    <t>201810589167</t>
  </si>
  <si>
    <t>汞离子胁迫下鹿角杯型珊瑚的应激响应</t>
  </si>
  <si>
    <t>黄玉连</t>
  </si>
  <si>
    <t>20162113310026</t>
  </si>
  <si>
    <t>201810589168</t>
  </si>
  <si>
    <t>翡翠贻贝粘附过程分析与其粘蛋白的材料开发</t>
  </si>
  <si>
    <t>李琳</t>
  </si>
  <si>
    <t>20152113310047</t>
  </si>
  <si>
    <t>201810589169</t>
  </si>
  <si>
    <t>甘蔗削皮机小型化设计</t>
  </si>
  <si>
    <t xml:space="preserve">刘超 </t>
  </si>
  <si>
    <t>20162113310035</t>
  </si>
  <si>
    <t>201810589173</t>
  </si>
  <si>
    <t>环保型筷子与其配套专用清洗机</t>
  </si>
  <si>
    <t>唐于善</t>
  </si>
  <si>
    <t>20172113310034</t>
  </si>
  <si>
    <t>201810589331</t>
  </si>
  <si>
    <t>“海蝶”海洋环境监测及生态灾害预警系统</t>
  </si>
  <si>
    <t>苏艺璐</t>
  </si>
  <si>
    <t>17095108210017</t>
  </si>
  <si>
    <t>201810589382</t>
  </si>
  <si>
    <t>基于图书漂流下的共享图书馆</t>
  </si>
  <si>
    <t>李美璇</t>
  </si>
  <si>
    <t>S10001018004005021</t>
  </si>
  <si>
    <t>201810589194</t>
  </si>
  <si>
    <t>一种循环养殖系统中的饲料配比研究</t>
  </si>
  <si>
    <t>许佳佳</t>
  </si>
  <si>
    <t>20151702310109</t>
  </si>
  <si>
    <t>201810589415</t>
  </si>
  <si>
    <t>特价网创业</t>
  </si>
  <si>
    <t>张静娴</t>
  </si>
  <si>
    <t>20172783310384</t>
  </si>
  <si>
    <t>201810589336</t>
  </si>
  <si>
    <t>书语APP-读书与学习的交流平台</t>
  </si>
  <si>
    <t>丰雯静</t>
  </si>
  <si>
    <t>20162783310299</t>
  </si>
  <si>
    <t>201810589337</t>
  </si>
  <si>
    <t>食之健康饮食</t>
  </si>
  <si>
    <t>孙慧心</t>
  </si>
  <si>
    <t>20160182310058</t>
  </si>
  <si>
    <t>201810589413</t>
  </si>
  <si>
    <t>仁者天佑（海南）商务服务团队</t>
  </si>
  <si>
    <t>姚池</t>
  </si>
  <si>
    <t>20162783310490</t>
  </si>
  <si>
    <t>201810589203</t>
  </si>
  <si>
    <t>U觅网络餐饮</t>
  </si>
  <si>
    <t>许智刚</t>
  </si>
  <si>
    <t>20170608310040</t>
  </si>
  <si>
    <t>201810589332</t>
  </si>
  <si>
    <t>绿币联盟</t>
  </si>
  <si>
    <t>李君君</t>
  </si>
  <si>
    <t>201810589416</t>
  </si>
  <si>
    <t>VRfriends</t>
  </si>
  <si>
    <t>彭思婕</t>
  </si>
  <si>
    <t>20172783310425</t>
  </si>
  <si>
    <t>201810589198</t>
  </si>
  <si>
    <t>乐活——关于晾衣架的新创意</t>
  </si>
  <si>
    <t>赵朝阳</t>
  </si>
  <si>
    <t>20172783310518</t>
  </si>
  <si>
    <t>包你满意有限责任公司</t>
  </si>
  <si>
    <t>陆开源</t>
  </si>
  <si>
    <t>零钱兑换机</t>
  </si>
  <si>
    <t>罗子轩</t>
  </si>
  <si>
    <t>垃圾分类与回收新模式</t>
  </si>
  <si>
    <t>何潇潇</t>
  </si>
  <si>
    <t>201810589205</t>
  </si>
  <si>
    <t>海南瑞克斯科技有限公司</t>
  </si>
  <si>
    <t>王文帅</t>
  </si>
  <si>
    <t>20162783310108</t>
  </si>
  <si>
    <t>201810589338</t>
  </si>
  <si>
    <t>罐装糟粕醋</t>
  </si>
  <si>
    <t>陈倩</t>
  </si>
  <si>
    <t>20162783310150</t>
  </si>
  <si>
    <t>201810589417</t>
  </si>
  <si>
    <t>海南大学文化创想者协会爱心书信公益服务项目</t>
  </si>
  <si>
    <t>李沁雨</t>
  </si>
  <si>
    <t>20170602310020</t>
  </si>
  <si>
    <t>S10001018004005022</t>
  </si>
  <si>
    <t>201810589386</t>
  </si>
  <si>
    <t>校园生活服务020平台</t>
  </si>
  <si>
    <t>苏弘煜</t>
  </si>
  <si>
    <t>201810589297</t>
  </si>
  <si>
    <t>博鳌培兰村村级土地利用规划项目研究</t>
  </si>
  <si>
    <t>刘敏</t>
  </si>
  <si>
    <t>201810589387</t>
  </si>
  <si>
    <t>“虫洞”文化有限责任公司</t>
  </si>
  <si>
    <t>高等</t>
  </si>
  <si>
    <t>201810589385</t>
  </si>
  <si>
    <t>Smile－DIY手工坊</t>
  </si>
  <si>
    <t>李丽容</t>
  </si>
  <si>
    <t>201810589296</t>
  </si>
  <si>
    <t>博鳌东海村村级土地利用规划项目研究</t>
  </si>
  <si>
    <t>周柏</t>
  </si>
  <si>
    <t>S10001018004005023</t>
  </si>
  <si>
    <t>201810589418</t>
  </si>
  <si>
    <t>森旅乡村——村落级旅游信息系统</t>
  </si>
  <si>
    <t>张世泽</t>
  </si>
  <si>
    <t>201810589340</t>
  </si>
  <si>
    <t>CaCa轻食</t>
  </si>
  <si>
    <t>李梦涵</t>
  </si>
  <si>
    <t>201810589339</t>
  </si>
  <si>
    <t>智能寝室管理系统</t>
  </si>
  <si>
    <t>胡贝嘉</t>
  </si>
  <si>
    <t>20162523310008</t>
  </si>
  <si>
    <t>S10001018004005024</t>
  </si>
  <si>
    <t>201810589293</t>
  </si>
  <si>
    <t>小食光</t>
  </si>
  <si>
    <t>王浩</t>
  </si>
  <si>
    <t>20142413310014</t>
  </si>
  <si>
    <t>201810589440</t>
  </si>
  <si>
    <t>海南知育艺术培训有限公司</t>
  </si>
  <si>
    <t>刘万刚</t>
  </si>
  <si>
    <t>20152413310047</t>
  </si>
  <si>
    <t>201810589290</t>
  </si>
  <si>
    <t>思想者书法美术教育</t>
  </si>
  <si>
    <t>刘传保</t>
  </si>
  <si>
    <t>20142413310025</t>
  </si>
  <si>
    <t>201810589295</t>
  </si>
  <si>
    <t>守艺人---让传承成为一种潮流</t>
  </si>
  <si>
    <t>吴婷</t>
  </si>
  <si>
    <t>20162413310012</t>
  </si>
  <si>
    <t>201810589291</t>
  </si>
  <si>
    <t>雅新-美容仪</t>
  </si>
  <si>
    <t>白雪鹏</t>
  </si>
  <si>
    <t>20162422310001</t>
  </si>
  <si>
    <t>201810589384</t>
  </si>
  <si>
    <t>别居一格墙体彩绘工作室</t>
  </si>
  <si>
    <t>寻保伟</t>
  </si>
  <si>
    <t>20162422310018</t>
  </si>
  <si>
    <t>S10001018004005025</t>
  </si>
  <si>
    <t>201810589155</t>
  </si>
  <si>
    <t>一种学生化学试验设备</t>
  </si>
  <si>
    <t>陈姿懿</t>
  </si>
  <si>
    <t>20177603310033</t>
  </si>
  <si>
    <t>S10001018004005026</t>
  </si>
  <si>
    <t>201810589351</t>
  </si>
  <si>
    <t>猫咪酒店</t>
  </si>
  <si>
    <t>韩小暖</t>
  </si>
  <si>
    <t>20177405320013</t>
  </si>
  <si>
    <t>201810589426</t>
  </si>
  <si>
    <t>智能家居防火防盗系统</t>
  </si>
  <si>
    <t>何京璇</t>
  </si>
  <si>
    <t>20162835320013</t>
  </si>
  <si>
    <t>201810589254</t>
  </si>
  <si>
    <t>超声波清洁瓷砖玻璃刷</t>
  </si>
  <si>
    <t>吕宇艳</t>
  </si>
  <si>
    <t>20162834320020</t>
  </si>
  <si>
    <t>201810589266</t>
  </si>
  <si>
    <t>基于NRF自组网的智能家居监测系统</t>
  </si>
  <si>
    <t>范鸿</t>
  </si>
  <si>
    <t>20162834320127</t>
  </si>
  <si>
    <t>201810589255</t>
  </si>
  <si>
    <t>基于NRF的精密生物阻抗谱测量系统开发</t>
  </si>
  <si>
    <t>季建宇</t>
  </si>
  <si>
    <t>20162834320012</t>
  </si>
  <si>
    <t>201810589261</t>
  </si>
  <si>
    <t>南湾猴岛“一粟沧海”水上民宿项目</t>
  </si>
  <si>
    <t>葛清</t>
  </si>
  <si>
    <t>20152810320098</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</si>
</sst>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 numFmtId="177" formatCode="0_);[Red]\(0\)"/>
  </numFmts>
  <fonts count="35">
    <font>
      <sz val="11"/>
      <color theme="1"/>
      <name val="宋体"/>
      <charset val="134"/>
      <scheme val="minor"/>
    </font>
    <font>
      <sz val="14"/>
      <color theme="1"/>
      <name val="宋体"/>
      <charset val="134"/>
      <scheme val="minor"/>
    </font>
    <font>
      <sz val="16"/>
      <color theme="1"/>
      <name val="宋体"/>
      <charset val="134"/>
      <scheme val="minor"/>
    </font>
    <font>
      <b/>
      <sz val="16"/>
      <color indexed="8"/>
      <name val="宋体"/>
      <charset val="134"/>
    </font>
    <font>
      <b/>
      <sz val="14"/>
      <color indexed="8"/>
      <name val="宋体"/>
      <charset val="134"/>
      <scheme val="minor"/>
    </font>
    <font>
      <b/>
      <sz val="14"/>
      <color theme="1" tint="0.0499893185216834"/>
      <name val="宋体"/>
      <charset val="134"/>
      <scheme val="minor"/>
    </font>
    <font>
      <b/>
      <sz val="14"/>
      <color theme="1"/>
      <name val="宋体"/>
      <charset val="134"/>
      <scheme val="minor"/>
    </font>
    <font>
      <sz val="14"/>
      <name val="宋体"/>
      <charset val="134"/>
      <scheme val="minor"/>
    </font>
    <font>
      <sz val="14"/>
      <color indexed="8"/>
      <name val="宋体"/>
      <charset val="134"/>
      <scheme val="minor"/>
    </font>
    <font>
      <sz val="14"/>
      <color theme="1" tint="0.0499893185216834"/>
      <name val="宋体"/>
      <charset val="134"/>
      <scheme val="minor"/>
    </font>
    <font>
      <sz val="12"/>
      <color theme="1"/>
      <name val="宋体"/>
      <charset val="134"/>
    </font>
    <font>
      <u/>
      <sz val="16"/>
      <color theme="1"/>
      <name val="宋体"/>
      <charset val="134"/>
    </font>
    <font>
      <sz val="12"/>
      <color theme="1"/>
      <name val="Times New Roman"/>
      <charset val="134"/>
    </font>
    <font>
      <sz val="14"/>
      <color rgb="FF000000"/>
      <name val="宋体"/>
      <charset val="134"/>
      <scheme val="minor"/>
    </font>
    <font>
      <b/>
      <sz val="16"/>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u/>
      <sz val="14"/>
      <color theme="1"/>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9" borderId="0" applyNumberFormat="0" applyBorder="0" applyAlignment="0" applyProtection="0">
      <alignment vertical="center"/>
    </xf>
    <xf numFmtId="0" fontId="30" fillId="1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2" borderId="14" applyNumberFormat="0" applyFont="0" applyAlignment="0" applyProtection="0">
      <alignment vertical="center"/>
    </xf>
    <xf numFmtId="0" fontId="23" fillId="20"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2" applyNumberFormat="0" applyFill="0" applyAlignment="0" applyProtection="0">
      <alignment vertical="center"/>
    </xf>
    <xf numFmtId="0" fontId="17" fillId="0" borderId="12" applyNumberFormat="0" applyFill="0" applyAlignment="0" applyProtection="0">
      <alignment vertical="center"/>
    </xf>
    <xf numFmtId="0" fontId="23" fillId="15" borderId="0" applyNumberFormat="0" applyBorder="0" applyAlignment="0" applyProtection="0">
      <alignment vertical="center"/>
    </xf>
    <xf numFmtId="0" fontId="20" fillId="0" borderId="16" applyNumberFormat="0" applyFill="0" applyAlignment="0" applyProtection="0">
      <alignment vertical="center"/>
    </xf>
    <xf numFmtId="0" fontId="23" fillId="22" borderId="0" applyNumberFormat="0" applyBorder="0" applyAlignment="0" applyProtection="0">
      <alignment vertical="center"/>
    </xf>
    <xf numFmtId="0" fontId="24" fillId="11" borderId="13" applyNumberFormat="0" applyAlignment="0" applyProtection="0">
      <alignment vertical="center"/>
    </xf>
    <xf numFmtId="0" fontId="33" fillId="11" borderId="17" applyNumberFormat="0" applyAlignment="0" applyProtection="0">
      <alignment vertical="center"/>
    </xf>
    <xf numFmtId="0" fontId="16" fillId="5" borderId="11" applyNumberFormat="0" applyAlignment="0" applyProtection="0">
      <alignment vertical="center"/>
    </xf>
    <xf numFmtId="0" fontId="15" fillId="26" borderId="0" applyNumberFormat="0" applyBorder="0" applyAlignment="0" applyProtection="0">
      <alignment vertical="center"/>
    </xf>
    <xf numFmtId="0" fontId="23" fillId="10" borderId="0" applyNumberFormat="0" applyBorder="0" applyAlignment="0" applyProtection="0">
      <alignment vertical="center"/>
    </xf>
    <xf numFmtId="0" fontId="32" fillId="0" borderId="18" applyNumberFormat="0" applyFill="0" applyAlignment="0" applyProtection="0">
      <alignment vertical="center"/>
    </xf>
    <xf numFmtId="0" fontId="26" fillId="0" borderId="15" applyNumberFormat="0" applyFill="0" applyAlignment="0" applyProtection="0">
      <alignment vertical="center"/>
    </xf>
    <xf numFmtId="0" fontId="31" fillId="18" borderId="0" applyNumberFormat="0" applyBorder="0" applyAlignment="0" applyProtection="0">
      <alignment vertical="center"/>
    </xf>
    <xf numFmtId="0" fontId="29" fillId="14" borderId="0" applyNumberFormat="0" applyBorder="0" applyAlignment="0" applyProtection="0">
      <alignment vertical="center"/>
    </xf>
    <xf numFmtId="0" fontId="15" fillId="27" borderId="0" applyNumberFormat="0" applyBorder="0" applyAlignment="0" applyProtection="0">
      <alignment vertical="center"/>
    </xf>
    <xf numFmtId="0" fontId="23" fillId="9" borderId="0" applyNumberFormat="0" applyBorder="0" applyAlignment="0" applyProtection="0">
      <alignment vertical="center"/>
    </xf>
    <xf numFmtId="0" fontId="15" fillId="25" borderId="0" applyNumberFormat="0" applyBorder="0" applyAlignment="0" applyProtection="0">
      <alignment vertical="center"/>
    </xf>
    <xf numFmtId="0" fontId="15" fillId="4" borderId="0" applyNumberFormat="0" applyBorder="0" applyAlignment="0" applyProtection="0">
      <alignment vertical="center"/>
    </xf>
    <xf numFmtId="0" fontId="15" fillId="24" borderId="0" applyNumberFormat="0" applyBorder="0" applyAlignment="0" applyProtection="0">
      <alignment vertical="center"/>
    </xf>
    <xf numFmtId="0" fontId="15" fillId="3" borderId="0" applyNumberFormat="0" applyBorder="0" applyAlignment="0" applyProtection="0">
      <alignment vertical="center"/>
    </xf>
    <xf numFmtId="0" fontId="23" fillId="13" borderId="0" applyNumberFormat="0" applyBorder="0" applyAlignment="0" applyProtection="0">
      <alignment vertical="center"/>
    </xf>
    <xf numFmtId="0" fontId="23" fillId="8" borderId="0" applyNumberFormat="0" applyBorder="0" applyAlignment="0" applyProtection="0">
      <alignment vertical="center"/>
    </xf>
    <xf numFmtId="0" fontId="15" fillId="23" borderId="0" applyNumberFormat="0" applyBorder="0" applyAlignment="0" applyProtection="0">
      <alignment vertical="center"/>
    </xf>
    <xf numFmtId="0" fontId="15" fillId="29" borderId="0" applyNumberFormat="0" applyBorder="0" applyAlignment="0" applyProtection="0">
      <alignment vertical="center"/>
    </xf>
    <xf numFmtId="0" fontId="23" fillId="30" borderId="0" applyNumberFormat="0" applyBorder="0" applyAlignment="0" applyProtection="0">
      <alignment vertical="center"/>
    </xf>
    <xf numFmtId="0" fontId="15" fillId="28"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15" fillId="33" borderId="0" applyNumberFormat="0" applyBorder="0" applyAlignment="0" applyProtection="0">
      <alignment vertical="center"/>
    </xf>
    <xf numFmtId="0" fontId="23" fillId="21" borderId="0" applyNumberFormat="0" applyBorder="0" applyAlignment="0" applyProtection="0">
      <alignment vertical="center"/>
    </xf>
  </cellStyleXfs>
  <cellXfs count="129">
    <xf numFmtId="0" fontId="0" fillId="0" borderId="0" xfId="0">
      <alignment vertical="center"/>
    </xf>
    <xf numFmtId="0" fontId="1" fillId="0" borderId="0" xfId="0" applyFont="1" applyBorder="1" applyAlignment="1">
      <alignment vertical="center" wrapText="1"/>
    </xf>
    <xf numFmtId="0" fontId="0" fillId="0" borderId="0" xfId="0" applyFill="1">
      <alignment vertical="center"/>
    </xf>
    <xf numFmtId="0" fontId="0" fillId="0" borderId="0" xfId="0" applyAlignment="1">
      <alignment vertical="center"/>
    </xf>
    <xf numFmtId="0" fontId="2"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center" vertical="center" wrapText="1"/>
    </xf>
    <xf numFmtId="177" fontId="1" fillId="0" borderId="0" xfId="0" applyNumberFormat="1" applyFont="1" applyAlignment="1">
      <alignment horizontal="center" vertical="center" wrapText="1"/>
    </xf>
    <xf numFmtId="176" fontId="1" fillId="0" borderId="0" xfId="0" applyNumberFormat="1" applyFont="1" applyAlignment="1">
      <alignment horizontal="center" vertical="center" wrapText="1"/>
    </xf>
    <xf numFmtId="177" fontId="1" fillId="0" borderId="0" xfId="0" applyNumberFormat="1" applyFont="1" applyBorder="1" applyAlignment="1">
      <alignment horizontal="center" vertical="center" wrapText="1"/>
    </xf>
    <xf numFmtId="0" fontId="1" fillId="0" borderId="0" xfId="0" applyFont="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5" fillId="0" borderId="5" xfId="0" applyFont="1" applyBorder="1" applyAlignment="1">
      <alignment horizontal="center" vertical="center"/>
    </xf>
    <xf numFmtId="177"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176" fontId="6" fillId="0" borderId="5" xfId="0" applyNumberFormat="1" applyFont="1" applyBorder="1" applyAlignment="1">
      <alignment horizontal="center" vertical="center" wrapText="1"/>
    </xf>
    <xf numFmtId="0" fontId="0"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177"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0" fillId="0" borderId="7" xfId="0" applyFont="1" applyBorder="1" applyAlignment="1">
      <alignment horizontal="center" vertical="center" wrapText="1"/>
    </xf>
    <xf numFmtId="177"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176" fontId="7" fillId="2" borderId="5" xfId="0" applyNumberFormat="1" applyFont="1" applyFill="1" applyBorder="1" applyAlignment="1">
      <alignment horizontal="center" vertical="center" wrapText="1"/>
    </xf>
    <xf numFmtId="177" fontId="7" fillId="2" borderId="5"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0" fillId="0" borderId="5" xfId="0" applyFont="1" applyBorder="1" applyAlignment="1">
      <alignment horizontal="center" vertical="center" wrapText="1"/>
    </xf>
    <xf numFmtId="177" fontId="1" fillId="0" borderId="5"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9" fillId="0" borderId="5" xfId="0" applyFont="1" applyBorder="1" applyAlignment="1">
      <alignment horizontal="center" vertical="center"/>
    </xf>
    <xf numFmtId="176" fontId="1" fillId="0" borderId="5"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xf>
    <xf numFmtId="176" fontId="1" fillId="0" borderId="5" xfId="0" applyNumberFormat="1" applyFont="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10" fillId="0" borderId="0" xfId="0" applyNumberFormat="1" applyFont="1" applyAlignment="1">
      <alignment vertical="center" wrapText="1"/>
    </xf>
    <xf numFmtId="0" fontId="11" fillId="0" borderId="0" xfId="0" applyFont="1">
      <alignment vertical="center"/>
    </xf>
    <xf numFmtId="0" fontId="12" fillId="0" borderId="0" xfId="0" applyFont="1">
      <alignment vertical="center"/>
    </xf>
    <xf numFmtId="49" fontId="1" fillId="2" borderId="5" xfId="0" applyNumberFormat="1" applyFont="1" applyFill="1" applyBorder="1" applyAlignment="1">
      <alignment horizontal="center" vertical="center" wrapText="1"/>
    </xf>
    <xf numFmtId="177" fontId="13" fillId="0" borderId="5" xfId="0" applyNumberFormat="1" applyFont="1" applyBorder="1" applyAlignment="1">
      <alignment horizontal="center"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7" fillId="0" borderId="5" xfId="0" applyFont="1" applyBorder="1" applyAlignment="1">
      <alignment horizontal="center" vertical="center" wrapText="1"/>
    </xf>
    <xf numFmtId="177" fontId="7" fillId="0" borderId="5" xfId="0" applyNumberFormat="1" applyFont="1" applyBorder="1" applyAlignment="1">
      <alignment horizontal="center" vertical="center"/>
    </xf>
    <xf numFmtId="177" fontId="1" fillId="2" borderId="5"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49" fontId="7" fillId="0" borderId="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177" fontId="1" fillId="0" borderId="5"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176" fontId="7" fillId="0" borderId="5"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0" fillId="0" borderId="7"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7" xfId="0" applyFont="1" applyBorder="1" applyAlignment="1">
      <alignment vertical="center" wrapText="1"/>
    </xf>
    <xf numFmtId="0" fontId="1" fillId="0" borderId="7" xfId="0" applyFont="1" applyFill="1" applyBorder="1" applyAlignment="1">
      <alignment vertical="center" wrapText="1"/>
    </xf>
    <xf numFmtId="0" fontId="0" fillId="0" borderId="8" xfId="0" applyFont="1" applyBorder="1" applyAlignment="1">
      <alignment horizontal="center" vertical="center" wrapText="1"/>
    </xf>
    <xf numFmtId="0" fontId="1" fillId="0" borderId="8" xfId="0" applyFont="1" applyFill="1" applyBorder="1" applyAlignment="1">
      <alignment horizontal="center" vertical="center" wrapText="1"/>
    </xf>
    <xf numFmtId="0" fontId="0" fillId="0" borderId="5" xfId="0" applyFont="1" applyBorder="1" applyAlignment="1">
      <alignment vertical="center" wrapText="1"/>
    </xf>
    <xf numFmtId="0" fontId="14"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center" wrapText="1"/>
    </xf>
    <xf numFmtId="177" fontId="7" fillId="2" borderId="6" xfId="0" applyNumberFormat="1" applyFont="1" applyFill="1" applyBorder="1" applyAlignment="1">
      <alignment horizontal="center" vertical="center" wrapText="1"/>
    </xf>
    <xf numFmtId="177" fontId="1" fillId="0" borderId="6" xfId="0" applyNumberFormat="1" applyFont="1" applyBorder="1" applyAlignment="1">
      <alignment horizontal="center" vertical="center"/>
    </xf>
    <xf numFmtId="177" fontId="7" fillId="2" borderId="7" xfId="0" applyNumberFormat="1" applyFont="1" applyFill="1" applyBorder="1" applyAlignment="1">
      <alignment horizontal="center" vertical="center" wrapText="1"/>
    </xf>
    <xf numFmtId="177" fontId="1" fillId="0" borderId="7" xfId="0" applyNumberFormat="1" applyFont="1" applyBorder="1" applyAlignment="1">
      <alignment horizontal="center" vertical="center"/>
    </xf>
    <xf numFmtId="177" fontId="7" fillId="2" borderId="7" xfId="0" applyNumberFormat="1" applyFont="1" applyFill="1" applyBorder="1" applyAlignment="1">
      <alignment vertical="center" wrapText="1"/>
    </xf>
    <xf numFmtId="177" fontId="1" fillId="0" borderId="7" xfId="0" applyNumberFormat="1" applyFont="1" applyBorder="1" applyAlignment="1">
      <alignment vertical="center"/>
    </xf>
    <xf numFmtId="177" fontId="7" fillId="2" borderId="8" xfId="0" applyNumberFormat="1" applyFont="1" applyFill="1" applyBorder="1" applyAlignment="1">
      <alignment horizontal="center" vertical="center" wrapText="1"/>
    </xf>
    <xf numFmtId="177" fontId="1" fillId="0" borderId="8" xfId="0" applyNumberFormat="1" applyFont="1" applyBorder="1" applyAlignment="1">
      <alignment horizontal="center" vertical="center"/>
    </xf>
    <xf numFmtId="177" fontId="2" fillId="0" borderId="5" xfId="0" applyNumberFormat="1" applyFont="1" applyBorder="1" applyAlignment="1">
      <alignment horizontal="center" vertical="center" wrapText="1"/>
    </xf>
    <xf numFmtId="177" fontId="1" fillId="0" borderId="0" xfId="0" applyNumberFormat="1" applyFont="1" applyAlignment="1">
      <alignment vertical="center" wrapText="1"/>
    </xf>
    <xf numFmtId="177" fontId="1" fillId="0" borderId="0" xfId="0" applyNumberFormat="1"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6" xfId="0" applyFont="1" applyBorder="1" applyAlignment="1">
      <alignment horizontal="center" vertical="center" wrapText="1"/>
    </xf>
    <xf numFmtId="0" fontId="9" fillId="0" borderId="6" xfId="0" applyFont="1" applyBorder="1" applyAlignment="1">
      <alignment horizontal="center" vertical="center"/>
    </xf>
    <xf numFmtId="0" fontId="1" fillId="0" borderId="7" xfId="0" applyFont="1" applyBorder="1" applyAlignment="1">
      <alignment horizontal="center" vertical="center" wrapText="1"/>
    </xf>
    <xf numFmtId="0" fontId="9" fillId="0" borderId="7" xfId="0" applyFont="1" applyBorder="1" applyAlignment="1">
      <alignment horizontal="center" vertical="center"/>
    </xf>
    <xf numFmtId="0" fontId="1" fillId="0" borderId="8" xfId="0" applyFont="1" applyBorder="1" applyAlignment="1">
      <alignment horizontal="center" vertical="center" wrapText="1"/>
    </xf>
    <xf numFmtId="0" fontId="9" fillId="0" borderId="8"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77" fontId="1" fillId="0" borderId="6" xfId="0" applyNumberFormat="1" applyFont="1" applyBorder="1" applyAlignment="1">
      <alignment horizontal="center" vertical="center" wrapText="1"/>
    </xf>
    <xf numFmtId="177" fontId="1" fillId="0" borderId="7" xfId="0" applyNumberFormat="1" applyFont="1" applyBorder="1" applyAlignment="1">
      <alignment horizontal="center" vertical="center" wrapText="1"/>
    </xf>
    <xf numFmtId="177" fontId="1" fillId="0" borderId="8" xfId="0" applyNumberFormat="1" applyFont="1" applyBorder="1" applyAlignment="1">
      <alignment horizontal="center" vertical="center" wrapText="1"/>
    </xf>
    <xf numFmtId="177" fontId="13" fillId="0" borderId="6" xfId="0" applyNumberFormat="1" applyFont="1" applyBorder="1" applyAlignment="1">
      <alignment horizontal="center" vertical="center"/>
    </xf>
    <xf numFmtId="177" fontId="13" fillId="0" borderId="7" xfId="0" applyNumberFormat="1" applyFont="1" applyBorder="1" applyAlignment="1">
      <alignment horizontal="center" vertical="center"/>
    </xf>
    <xf numFmtId="177" fontId="13" fillId="0" borderId="8"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49" fontId="7" fillId="0" borderId="5" xfId="0" applyNumberFormat="1" applyFont="1" applyBorder="1" applyAlignment="1">
      <alignment horizontal="center" vertical="center"/>
    </xf>
    <xf numFmtId="0" fontId="7" fillId="0" borderId="5" xfId="0" applyFont="1" applyBorder="1" applyAlignment="1">
      <alignment horizontal="center" vertical="center"/>
    </xf>
    <xf numFmtId="49" fontId="7" fillId="0" borderId="5" xfId="0" applyNumberFormat="1" applyFont="1" applyBorder="1" applyAlignment="1">
      <alignment horizontal="center" vertical="center" wrapText="1"/>
    </xf>
    <xf numFmtId="0" fontId="0" fillId="0" borderId="0" xfId="0"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8" fillId="0" borderId="5" xfId="0" applyFont="1"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176" fontId="7" fillId="0" borderId="5" xfId="0" applyNumberFormat="1" applyFont="1" applyBorder="1" applyAlignment="1">
      <alignment horizontal="center" vertical="center" wrapText="1"/>
    </xf>
    <xf numFmtId="0" fontId="0" fillId="0" borderId="5" xfId="0" applyBorder="1" applyAlignment="1">
      <alignment vertical="center" wrapText="1"/>
    </xf>
    <xf numFmtId="49" fontId="7" fillId="0" borderId="5" xfId="0" applyNumberFormat="1" applyFont="1" applyBorder="1" applyAlignment="1" quotePrefix="1">
      <alignment horizontal="center" vertical="center" wrapText="1"/>
    </xf>
    <xf numFmtId="49" fontId="1" fillId="2" borderId="5" xfId="0" applyNumberFormat="1" applyFont="1" applyFill="1" applyBorder="1" applyAlignment="1" quotePrefix="1">
      <alignment horizontal="center" vertical="center" wrapText="1"/>
    </xf>
    <xf numFmtId="49" fontId="7" fillId="0" borderId="5"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workbookViewId="0">
      <selection activeCell="E10" sqref="E10"/>
    </sheetView>
  </sheetViews>
  <sheetFormatPr defaultColWidth="8.875" defaultRowHeight="18.75"/>
  <cols>
    <col min="1" max="1" width="10.25" style="121" customWidth="1"/>
    <col min="2" max="2" width="18.75" style="6" customWidth="1"/>
    <col min="3" max="3" width="9.75" style="6" customWidth="1"/>
    <col min="4" max="4" width="29" style="7" customWidth="1"/>
    <col min="5" max="5" width="52.5" style="6" customWidth="1"/>
    <col min="6" max="6" width="14.875" style="6" customWidth="1"/>
    <col min="7" max="7" width="27.25" style="8" customWidth="1"/>
    <col min="8" max="8" width="14.75" style="6" customWidth="1"/>
    <col min="9" max="9" width="20" style="7" customWidth="1"/>
    <col min="10" max="10" width="20.125" style="7" customWidth="1"/>
    <col min="11" max="16384" width="8.875" style="10"/>
  </cols>
  <sheetData>
    <row r="1" ht="17.45" customHeight="1" spans="1:10">
      <c r="A1" s="93" t="s">
        <v>0</v>
      </c>
      <c r="B1" s="94"/>
      <c r="C1" s="94"/>
      <c r="D1" s="94"/>
      <c r="E1" s="94"/>
      <c r="F1" s="94"/>
      <c r="G1" s="94"/>
      <c r="H1" s="94"/>
      <c r="I1" s="94"/>
      <c r="J1" s="94"/>
    </row>
    <row r="2" ht="27" customHeight="1" spans="1:10">
      <c r="A2" s="95"/>
      <c r="B2" s="96"/>
      <c r="C2" s="96"/>
      <c r="D2" s="96"/>
      <c r="E2" s="96"/>
      <c r="F2" s="96"/>
      <c r="G2" s="96"/>
      <c r="H2" s="96"/>
      <c r="I2" s="96"/>
      <c r="J2" s="96"/>
    </row>
    <row r="3" ht="26.45" customHeight="1" spans="1:10">
      <c r="A3" s="97" t="s">
        <v>1</v>
      </c>
      <c r="B3" s="97" t="s">
        <v>2</v>
      </c>
      <c r="C3" s="16" t="s">
        <v>3</v>
      </c>
      <c r="D3" s="17" t="s">
        <v>4</v>
      </c>
      <c r="E3" s="18" t="s">
        <v>5</v>
      </c>
      <c r="F3" s="18" t="s">
        <v>6</v>
      </c>
      <c r="G3" s="19" t="s">
        <v>7</v>
      </c>
      <c r="H3" s="18" t="s">
        <v>8</v>
      </c>
      <c r="I3" s="17" t="s">
        <v>9</v>
      </c>
      <c r="J3" s="17" t="s">
        <v>10</v>
      </c>
    </row>
    <row r="4" customFormat="1" customHeight="1" spans="1:10">
      <c r="A4" s="122" t="s">
        <v>11</v>
      </c>
      <c r="B4" s="98" t="s">
        <v>12</v>
      </c>
      <c r="C4" s="98">
        <v>2</v>
      </c>
      <c r="D4" s="23">
        <v>201810589023</v>
      </c>
      <c r="E4" s="24" t="s">
        <v>13</v>
      </c>
      <c r="F4" s="24" t="s">
        <v>14</v>
      </c>
      <c r="G4" s="24" t="s">
        <v>15</v>
      </c>
      <c r="H4" s="24" t="s">
        <v>3</v>
      </c>
      <c r="I4" s="23">
        <f>IF(H4="国家级",10000,IF(H4="省级",5000,IF(H4="校级",2000,50000)))</f>
        <v>10000</v>
      </c>
      <c r="J4" s="109">
        <v>20000</v>
      </c>
    </row>
    <row r="5" customFormat="1" spans="1:10">
      <c r="A5" s="123"/>
      <c r="B5" s="102"/>
      <c r="C5" s="102"/>
      <c r="D5" s="23">
        <v>201810589027</v>
      </c>
      <c r="E5" s="24" t="s">
        <v>16</v>
      </c>
      <c r="F5" s="24" t="s">
        <v>17</v>
      </c>
      <c r="G5" s="24" t="s">
        <v>18</v>
      </c>
      <c r="H5" s="24" t="s">
        <v>3</v>
      </c>
      <c r="I5" s="23">
        <f>IF(H5="国家级",10000,IF(H5="省级",5000,IF(H5="校级",2500,50000)))</f>
        <v>10000</v>
      </c>
      <c r="J5" s="111"/>
    </row>
    <row r="6" customFormat="1" ht="37.5" customHeight="1" spans="1:10">
      <c r="A6" s="122" t="s">
        <v>19</v>
      </c>
      <c r="B6" s="104" t="s">
        <v>20</v>
      </c>
      <c r="C6" s="98">
        <v>2</v>
      </c>
      <c r="D6" s="23">
        <v>201810589046</v>
      </c>
      <c r="E6" s="24" t="s">
        <v>21</v>
      </c>
      <c r="F6" s="24" t="s">
        <v>22</v>
      </c>
      <c r="G6" s="24" t="s">
        <v>23</v>
      </c>
      <c r="H6" s="24" t="s">
        <v>24</v>
      </c>
      <c r="I6" s="23">
        <v>50000</v>
      </c>
      <c r="J6" s="109">
        <v>60000</v>
      </c>
    </row>
    <row r="7" customFormat="1" spans="1:10">
      <c r="A7" s="123"/>
      <c r="B7" s="106"/>
      <c r="C7" s="102"/>
      <c r="D7" s="23">
        <v>201810589003</v>
      </c>
      <c r="E7" s="24" t="s">
        <v>25</v>
      </c>
      <c r="F7" s="24" t="s">
        <v>26</v>
      </c>
      <c r="G7" s="24" t="s">
        <v>27</v>
      </c>
      <c r="H7" s="24" t="s">
        <v>3</v>
      </c>
      <c r="I7" s="23">
        <f>IF(H7="国家级",10000,IF(H7="省级",5000,IF(H7="校级",2000,50000)))</f>
        <v>10000</v>
      </c>
      <c r="J7" s="111"/>
    </row>
    <row r="8" customFormat="1" ht="40.5" spans="1:10">
      <c r="A8" s="122" t="s">
        <v>28</v>
      </c>
      <c r="B8" s="124" t="s">
        <v>29</v>
      </c>
      <c r="C8" s="21">
        <v>1</v>
      </c>
      <c r="D8" s="23">
        <v>201810589007</v>
      </c>
      <c r="E8" s="24" t="s">
        <v>30</v>
      </c>
      <c r="F8" s="24" t="s">
        <v>31</v>
      </c>
      <c r="G8" s="24" t="s">
        <v>32</v>
      </c>
      <c r="H8" s="24" t="s">
        <v>3</v>
      </c>
      <c r="I8" s="23">
        <f>IF(H8="国家级",10000,IF(H8="省级",5000,IF(H8="校级",2000,50000)))</f>
        <v>10000</v>
      </c>
      <c r="J8" s="23">
        <v>10000</v>
      </c>
    </row>
    <row r="9" customFormat="1" customHeight="1" spans="1:10">
      <c r="A9" s="125" t="s">
        <v>33</v>
      </c>
      <c r="B9" s="98" t="s">
        <v>34</v>
      </c>
      <c r="C9" s="98">
        <v>2</v>
      </c>
      <c r="D9" s="23">
        <v>201810589035</v>
      </c>
      <c r="E9" s="24" t="s">
        <v>35</v>
      </c>
      <c r="F9" s="24" t="s">
        <v>36</v>
      </c>
      <c r="G9" s="24" t="s">
        <v>37</v>
      </c>
      <c r="H9" s="24" t="s">
        <v>3</v>
      </c>
      <c r="I9" s="23">
        <f>IF(H9="国家级",10000,IF(H9="省级",5000,IF(H9="校级",2000,50000)))</f>
        <v>10000</v>
      </c>
      <c r="J9" s="109">
        <v>60000</v>
      </c>
    </row>
    <row r="10" customFormat="1" ht="37.5" spans="1:10">
      <c r="A10" s="123"/>
      <c r="B10" s="102"/>
      <c r="C10" s="102"/>
      <c r="D10" s="23" t="s">
        <v>38</v>
      </c>
      <c r="E10" s="24" t="s">
        <v>39</v>
      </c>
      <c r="F10" s="24" t="s">
        <v>40</v>
      </c>
      <c r="G10" s="24" t="s">
        <v>41</v>
      </c>
      <c r="H10" s="24" t="s">
        <v>24</v>
      </c>
      <c r="I10" s="23">
        <v>50000</v>
      </c>
      <c r="J10" s="111"/>
    </row>
    <row r="11" ht="40.5" spans="1:10">
      <c r="A11" s="126" t="s">
        <v>42</v>
      </c>
      <c r="B11" s="21" t="s">
        <v>43</v>
      </c>
      <c r="C11" s="21">
        <v>1</v>
      </c>
      <c r="D11" s="35" t="s">
        <v>44</v>
      </c>
      <c r="E11" s="21" t="s">
        <v>45</v>
      </c>
      <c r="F11" s="22" t="s">
        <v>46</v>
      </c>
      <c r="G11" s="36" t="s">
        <v>47</v>
      </c>
      <c r="H11" s="21" t="s">
        <v>3</v>
      </c>
      <c r="I11" s="23">
        <f>IF(H11="国家级",10000,IF(H11="省级",5000,IF(H11="校级",2000,50000)))</f>
        <v>10000</v>
      </c>
      <c r="J11" s="23">
        <v>10000</v>
      </c>
    </row>
    <row r="12" ht="40.5" spans="1:10">
      <c r="A12" s="125" t="s">
        <v>48</v>
      </c>
      <c r="B12" s="21" t="s">
        <v>49</v>
      </c>
      <c r="C12" s="37">
        <v>1</v>
      </c>
      <c r="D12" s="35" t="s">
        <v>50</v>
      </c>
      <c r="E12" s="21" t="s">
        <v>51</v>
      </c>
      <c r="F12" s="21" t="s">
        <v>52</v>
      </c>
      <c r="G12" s="24" t="s">
        <v>53</v>
      </c>
      <c r="H12" s="21" t="s">
        <v>24</v>
      </c>
      <c r="I12" s="23">
        <v>50000</v>
      </c>
      <c r="J12" s="23">
        <v>50000</v>
      </c>
    </row>
    <row r="13" ht="37.5" customHeight="1" spans="1:10">
      <c r="A13" s="122" t="s">
        <v>54</v>
      </c>
      <c r="B13" s="98" t="s">
        <v>55</v>
      </c>
      <c r="C13" s="99">
        <v>3</v>
      </c>
      <c r="D13" s="35" t="s">
        <v>56</v>
      </c>
      <c r="E13" s="21" t="s">
        <v>57</v>
      </c>
      <c r="F13" s="21" t="s">
        <v>58</v>
      </c>
      <c r="G13" s="24" t="s">
        <v>59</v>
      </c>
      <c r="H13" s="21" t="s">
        <v>3</v>
      </c>
      <c r="I13" s="23">
        <f t="shared" ref="I13:I22" si="0">IF(H13="国家级",10000,IF(H13="省级",5000,IF(H13="校级",2000,50000)))</f>
        <v>10000</v>
      </c>
      <c r="J13" s="109">
        <v>30000</v>
      </c>
    </row>
    <row r="14" spans="1:10">
      <c r="A14" s="125"/>
      <c r="B14" s="100"/>
      <c r="C14" s="101"/>
      <c r="D14" s="35" t="s">
        <v>60</v>
      </c>
      <c r="E14" s="21" t="s">
        <v>61</v>
      </c>
      <c r="F14" s="21" t="s">
        <v>62</v>
      </c>
      <c r="G14" s="24" t="s">
        <v>63</v>
      </c>
      <c r="H14" s="21" t="s">
        <v>3</v>
      </c>
      <c r="I14" s="23">
        <f t="shared" si="0"/>
        <v>10000</v>
      </c>
      <c r="J14" s="110"/>
    </row>
    <row r="15" spans="1:10">
      <c r="A15" s="125"/>
      <c r="B15" s="102"/>
      <c r="C15" s="103"/>
      <c r="D15" s="35" t="s">
        <v>64</v>
      </c>
      <c r="E15" s="21" t="s">
        <v>65</v>
      </c>
      <c r="F15" s="21" t="s">
        <v>66</v>
      </c>
      <c r="G15" s="24" t="s">
        <v>67</v>
      </c>
      <c r="H15" s="21" t="s">
        <v>3</v>
      </c>
      <c r="I15" s="23">
        <f t="shared" si="0"/>
        <v>10000</v>
      </c>
      <c r="J15" s="111"/>
    </row>
    <row r="16" customHeight="1" spans="1:10">
      <c r="A16" s="125" t="s">
        <v>68</v>
      </c>
      <c r="B16" s="98" t="s">
        <v>69</v>
      </c>
      <c r="C16" s="99">
        <v>4</v>
      </c>
      <c r="D16" s="23" t="s">
        <v>70</v>
      </c>
      <c r="E16" s="21" t="s">
        <v>71</v>
      </c>
      <c r="F16" s="21" t="s">
        <v>72</v>
      </c>
      <c r="G16" s="38" t="s">
        <v>73</v>
      </c>
      <c r="H16" s="21" t="s">
        <v>3</v>
      </c>
      <c r="I16" s="23">
        <f t="shared" si="0"/>
        <v>10000</v>
      </c>
      <c r="J16" s="109">
        <v>40000</v>
      </c>
    </row>
    <row r="17" spans="1:10">
      <c r="A17" s="125"/>
      <c r="B17" s="100"/>
      <c r="C17" s="101"/>
      <c r="D17" s="23" t="s">
        <v>74</v>
      </c>
      <c r="E17" s="21" t="s">
        <v>75</v>
      </c>
      <c r="F17" s="21" t="s">
        <v>76</v>
      </c>
      <c r="G17" s="38" t="s">
        <v>77</v>
      </c>
      <c r="H17" s="21" t="s">
        <v>3</v>
      </c>
      <c r="I17" s="23">
        <f t="shared" si="0"/>
        <v>10000</v>
      </c>
      <c r="J17" s="110"/>
    </row>
    <row r="18" spans="1:10">
      <c r="A18" s="125"/>
      <c r="B18" s="100"/>
      <c r="C18" s="101"/>
      <c r="D18" s="23" t="s">
        <v>78</v>
      </c>
      <c r="E18" s="21" t="s">
        <v>79</v>
      </c>
      <c r="F18" s="21" t="s">
        <v>80</v>
      </c>
      <c r="G18" s="38" t="s">
        <v>81</v>
      </c>
      <c r="H18" s="21" t="s">
        <v>3</v>
      </c>
      <c r="I18" s="23">
        <f t="shared" si="0"/>
        <v>10000</v>
      </c>
      <c r="J18" s="110"/>
    </row>
    <row r="19" spans="1:10">
      <c r="A19" s="123"/>
      <c r="B19" s="102"/>
      <c r="C19" s="103"/>
      <c r="D19" s="23" t="s">
        <v>82</v>
      </c>
      <c r="E19" s="21" t="s">
        <v>83</v>
      </c>
      <c r="F19" s="21" t="s">
        <v>84</v>
      </c>
      <c r="G19" s="38" t="s">
        <v>85</v>
      </c>
      <c r="H19" s="21" t="s">
        <v>3</v>
      </c>
      <c r="I19" s="23">
        <f t="shared" si="0"/>
        <v>10000</v>
      </c>
      <c r="J19" s="111"/>
    </row>
    <row r="20" customHeight="1" spans="1:10">
      <c r="A20" s="122" t="s">
        <v>86</v>
      </c>
      <c r="B20" s="98" t="s">
        <v>87</v>
      </c>
      <c r="C20" s="98">
        <v>5</v>
      </c>
      <c r="D20" s="23" t="s">
        <v>88</v>
      </c>
      <c r="E20" s="21" t="s">
        <v>89</v>
      </c>
      <c r="F20" s="21" t="s">
        <v>90</v>
      </c>
      <c r="G20" s="38" t="s">
        <v>91</v>
      </c>
      <c r="H20" s="21" t="s">
        <v>3</v>
      </c>
      <c r="I20" s="23">
        <f t="shared" si="0"/>
        <v>10000</v>
      </c>
      <c r="J20" s="109">
        <v>90000</v>
      </c>
    </row>
    <row r="21" spans="1:10">
      <c r="A21" s="125"/>
      <c r="B21" s="100"/>
      <c r="C21" s="100"/>
      <c r="D21" s="23" t="s">
        <v>92</v>
      </c>
      <c r="E21" s="21" t="s">
        <v>93</v>
      </c>
      <c r="F21" s="21" t="s">
        <v>94</v>
      </c>
      <c r="G21" s="38" t="s">
        <v>95</v>
      </c>
      <c r="H21" s="21" t="s">
        <v>3</v>
      </c>
      <c r="I21" s="23">
        <f t="shared" si="0"/>
        <v>10000</v>
      </c>
      <c r="J21" s="110"/>
    </row>
    <row r="22" spans="1:10">
      <c r="A22" s="125"/>
      <c r="B22" s="100"/>
      <c r="C22" s="100"/>
      <c r="D22" s="23" t="s">
        <v>96</v>
      </c>
      <c r="E22" s="21" t="s">
        <v>97</v>
      </c>
      <c r="F22" s="21" t="s">
        <v>98</v>
      </c>
      <c r="G22" s="38" t="s">
        <v>99</v>
      </c>
      <c r="H22" s="21" t="s">
        <v>3</v>
      </c>
      <c r="I22" s="23">
        <f t="shared" si="0"/>
        <v>10000</v>
      </c>
      <c r="J22" s="110"/>
    </row>
    <row r="23" ht="37.5" spans="1:10">
      <c r="A23" s="125"/>
      <c r="B23" s="100"/>
      <c r="C23" s="100"/>
      <c r="D23" s="23" t="s">
        <v>100</v>
      </c>
      <c r="E23" s="21" t="s">
        <v>101</v>
      </c>
      <c r="F23" s="21" t="s">
        <v>102</v>
      </c>
      <c r="G23" s="38" t="s">
        <v>103</v>
      </c>
      <c r="H23" s="21" t="s">
        <v>24</v>
      </c>
      <c r="I23" s="23">
        <v>50000</v>
      </c>
      <c r="J23" s="110"/>
    </row>
    <row r="24" spans="1:10">
      <c r="A24" s="123"/>
      <c r="B24" s="102"/>
      <c r="C24" s="102"/>
      <c r="D24" s="23" t="s">
        <v>104</v>
      </c>
      <c r="E24" s="21" t="s">
        <v>105</v>
      </c>
      <c r="F24" s="21" t="s">
        <v>106</v>
      </c>
      <c r="G24" s="38" t="s">
        <v>107</v>
      </c>
      <c r="H24" s="21" t="s">
        <v>3</v>
      </c>
      <c r="I24" s="23">
        <f t="shared" ref="I24:I38" si="1">IF(H24="国家级",10000,IF(H24="省级",5000,IF(H24="校级",2000,50000)))</f>
        <v>10000</v>
      </c>
      <c r="J24" s="111"/>
    </row>
    <row r="25" ht="40.5" spans="1:15">
      <c r="A25" s="122" t="s">
        <v>108</v>
      </c>
      <c r="B25" s="21" t="s">
        <v>109</v>
      </c>
      <c r="C25" s="21">
        <v>1</v>
      </c>
      <c r="D25" s="49">
        <v>201810589040</v>
      </c>
      <c r="E25" s="50" t="s">
        <v>110</v>
      </c>
      <c r="F25" s="51" t="s">
        <v>111</v>
      </c>
      <c r="G25" s="49">
        <v>20160309310021</v>
      </c>
      <c r="H25" s="51" t="s">
        <v>3</v>
      </c>
      <c r="I25" s="23">
        <f t="shared" si="1"/>
        <v>10000</v>
      </c>
      <c r="J25" s="49">
        <v>10000</v>
      </c>
      <c r="K25" s="8"/>
      <c r="L25" s="8"/>
      <c r="M25" s="8"/>
      <c r="N25" s="8"/>
      <c r="O25" s="8"/>
    </row>
    <row r="26" customHeight="1" spans="1:10">
      <c r="A26" s="122" t="s">
        <v>112</v>
      </c>
      <c r="B26" s="104" t="s">
        <v>113</v>
      </c>
      <c r="C26" s="98">
        <v>2</v>
      </c>
      <c r="D26" s="49">
        <v>201810589016</v>
      </c>
      <c r="E26" s="50" t="s">
        <v>114</v>
      </c>
      <c r="F26" s="51" t="s">
        <v>115</v>
      </c>
      <c r="G26" s="49">
        <v>20161681310052</v>
      </c>
      <c r="H26" s="51" t="s">
        <v>3</v>
      </c>
      <c r="I26" s="23">
        <f t="shared" si="1"/>
        <v>10000</v>
      </c>
      <c r="J26" s="112">
        <v>20000</v>
      </c>
    </row>
    <row r="27" spans="1:10">
      <c r="A27" s="125"/>
      <c r="B27" s="106"/>
      <c r="C27" s="102"/>
      <c r="D27" s="49">
        <v>201810589039</v>
      </c>
      <c r="E27" s="50" t="s">
        <v>116</v>
      </c>
      <c r="F27" s="51" t="s">
        <v>117</v>
      </c>
      <c r="G27" s="49">
        <v>20151681310425</v>
      </c>
      <c r="H27" s="51" t="s">
        <v>3</v>
      </c>
      <c r="I27" s="23">
        <f t="shared" si="1"/>
        <v>10000</v>
      </c>
      <c r="J27" s="114"/>
    </row>
    <row r="28" customHeight="1" spans="1:10">
      <c r="A28" s="125" t="s">
        <v>118</v>
      </c>
      <c r="B28" s="98" t="s">
        <v>119</v>
      </c>
      <c r="C28" s="98">
        <v>2</v>
      </c>
      <c r="D28" s="49">
        <v>201810589037</v>
      </c>
      <c r="E28" s="50" t="s">
        <v>120</v>
      </c>
      <c r="F28" s="51" t="s">
        <v>121</v>
      </c>
      <c r="G28" s="49">
        <v>20142212310004</v>
      </c>
      <c r="H28" s="51" t="s">
        <v>3</v>
      </c>
      <c r="I28" s="23">
        <f t="shared" si="1"/>
        <v>10000</v>
      </c>
      <c r="J28" s="112">
        <v>20000</v>
      </c>
    </row>
    <row r="29" spans="1:10">
      <c r="A29" s="123"/>
      <c r="B29" s="102"/>
      <c r="C29" s="102"/>
      <c r="D29" s="49">
        <v>201810589038</v>
      </c>
      <c r="E29" s="50" t="s">
        <v>122</v>
      </c>
      <c r="F29" s="51" t="s">
        <v>123</v>
      </c>
      <c r="G29" s="49">
        <v>20142212310022</v>
      </c>
      <c r="H29" s="51" t="s">
        <v>3</v>
      </c>
      <c r="I29" s="23">
        <f t="shared" si="1"/>
        <v>10000</v>
      </c>
      <c r="J29" s="114"/>
    </row>
    <row r="30" ht="40.5" spans="1:10">
      <c r="A30" s="122" t="s">
        <v>124</v>
      </c>
      <c r="B30" s="21" t="s">
        <v>125</v>
      </c>
      <c r="C30" s="21">
        <v>1</v>
      </c>
      <c r="D30" s="49">
        <v>201810589020</v>
      </c>
      <c r="E30" s="50" t="s">
        <v>126</v>
      </c>
      <c r="F30" s="51" t="s">
        <v>127</v>
      </c>
      <c r="G30" s="49">
        <v>20150419310012</v>
      </c>
      <c r="H30" s="51" t="s">
        <v>3</v>
      </c>
      <c r="I30" s="23">
        <f t="shared" si="1"/>
        <v>10000</v>
      </c>
      <c r="J30" s="49">
        <v>10000</v>
      </c>
    </row>
    <row r="31" customHeight="1" spans="1:10">
      <c r="A31" s="122" t="s">
        <v>128</v>
      </c>
      <c r="B31" s="104" t="s">
        <v>129</v>
      </c>
      <c r="C31" s="98">
        <v>2</v>
      </c>
      <c r="D31" s="35" t="s">
        <v>130</v>
      </c>
      <c r="E31" s="21" t="s">
        <v>131</v>
      </c>
      <c r="F31" s="21" t="s">
        <v>132</v>
      </c>
      <c r="G31" s="24" t="s">
        <v>133</v>
      </c>
      <c r="H31" s="21" t="s">
        <v>3</v>
      </c>
      <c r="I31" s="23">
        <f t="shared" si="1"/>
        <v>10000</v>
      </c>
      <c r="J31" s="109">
        <v>20000</v>
      </c>
    </row>
    <row r="32" spans="1:10">
      <c r="A32" s="123"/>
      <c r="B32" s="106"/>
      <c r="C32" s="102"/>
      <c r="D32" s="35" t="s">
        <v>134</v>
      </c>
      <c r="E32" s="52" t="s">
        <v>135</v>
      </c>
      <c r="F32" s="28" t="s">
        <v>136</v>
      </c>
      <c r="G32" s="48" t="s">
        <v>137</v>
      </c>
      <c r="H32" s="21" t="s">
        <v>3</v>
      </c>
      <c r="I32" s="23">
        <f t="shared" si="1"/>
        <v>10000</v>
      </c>
      <c r="J32" s="111"/>
    </row>
    <row r="33" ht="40.5" spans="1:10">
      <c r="A33" s="122" t="s">
        <v>138</v>
      </c>
      <c r="B33" s="21" t="s">
        <v>139</v>
      </c>
      <c r="C33" s="37">
        <v>1</v>
      </c>
      <c r="D33" s="35" t="s">
        <v>140</v>
      </c>
      <c r="E33" s="21" t="s">
        <v>141</v>
      </c>
      <c r="F33" s="21" t="s">
        <v>142</v>
      </c>
      <c r="G33" s="24" t="s">
        <v>143</v>
      </c>
      <c r="H33" s="21" t="s">
        <v>3</v>
      </c>
      <c r="I33" s="23">
        <f t="shared" si="1"/>
        <v>10000</v>
      </c>
      <c r="J33" s="23">
        <v>10000</v>
      </c>
    </row>
    <row r="34" ht="40.5" spans="1:10">
      <c r="A34" s="125" t="s">
        <v>144</v>
      </c>
      <c r="B34" s="21" t="s">
        <v>145</v>
      </c>
      <c r="C34" s="37">
        <v>1</v>
      </c>
      <c r="D34" s="35" t="s">
        <v>146</v>
      </c>
      <c r="E34" s="21" t="s">
        <v>147</v>
      </c>
      <c r="F34" s="21" t="s">
        <v>148</v>
      </c>
      <c r="G34" s="24" t="s">
        <v>149</v>
      </c>
      <c r="H34" s="21" t="s">
        <v>3</v>
      </c>
      <c r="I34" s="23">
        <f t="shared" si="1"/>
        <v>10000</v>
      </c>
      <c r="J34" s="23">
        <v>10000</v>
      </c>
    </row>
    <row r="35" ht="40.5" spans="1:10">
      <c r="A35" s="122" t="s">
        <v>150</v>
      </c>
      <c r="B35" s="21" t="s">
        <v>151</v>
      </c>
      <c r="C35" s="22">
        <v>1</v>
      </c>
      <c r="D35" s="23" t="s">
        <v>152</v>
      </c>
      <c r="E35" s="21" t="s">
        <v>153</v>
      </c>
      <c r="F35" s="21" t="s">
        <v>154</v>
      </c>
      <c r="G35" s="38" t="s">
        <v>155</v>
      </c>
      <c r="H35" s="21" t="s">
        <v>3</v>
      </c>
      <c r="I35" s="23">
        <f t="shared" si="1"/>
        <v>10000</v>
      </c>
      <c r="J35" s="23">
        <v>10000</v>
      </c>
    </row>
    <row r="36" customFormat="1" ht="40.5" spans="1:10">
      <c r="A36" s="122" t="s">
        <v>156</v>
      </c>
      <c r="B36" s="21" t="s">
        <v>157</v>
      </c>
      <c r="C36" s="37">
        <v>1</v>
      </c>
      <c r="D36" s="53" t="s">
        <v>158</v>
      </c>
      <c r="E36" s="52" t="s">
        <v>159</v>
      </c>
      <c r="F36" s="52" t="s">
        <v>160</v>
      </c>
      <c r="G36" s="120" t="s">
        <v>161</v>
      </c>
      <c r="H36" s="21" t="s">
        <v>3</v>
      </c>
      <c r="I36" s="23">
        <f t="shared" si="1"/>
        <v>10000</v>
      </c>
      <c r="J36" s="23">
        <v>10000</v>
      </c>
    </row>
    <row r="37" customFormat="1" customHeight="1" spans="1:10">
      <c r="A37" s="122" t="s">
        <v>162</v>
      </c>
      <c r="B37" s="98" t="s">
        <v>163</v>
      </c>
      <c r="C37" s="99">
        <v>4</v>
      </c>
      <c r="D37" s="53" t="s">
        <v>164</v>
      </c>
      <c r="E37" s="52" t="s">
        <v>165</v>
      </c>
      <c r="F37" s="52" t="s">
        <v>166</v>
      </c>
      <c r="G37" s="120" t="s">
        <v>167</v>
      </c>
      <c r="H37" s="22" t="s">
        <v>3</v>
      </c>
      <c r="I37" s="23">
        <f t="shared" si="1"/>
        <v>10000</v>
      </c>
      <c r="J37" s="109">
        <v>40000</v>
      </c>
    </row>
    <row r="38" customFormat="1" spans="1:10">
      <c r="A38" s="125"/>
      <c r="B38" s="100"/>
      <c r="C38" s="101"/>
      <c r="D38" s="53" t="s">
        <v>168</v>
      </c>
      <c r="E38" s="52" t="s">
        <v>169</v>
      </c>
      <c r="F38" s="52" t="s">
        <v>170</v>
      </c>
      <c r="G38" s="120" t="s">
        <v>171</v>
      </c>
      <c r="H38" s="22" t="s">
        <v>3</v>
      </c>
      <c r="I38" s="23">
        <f t="shared" si="1"/>
        <v>10000</v>
      </c>
      <c r="J38" s="110"/>
    </row>
    <row r="39" spans="1:10">
      <c r="A39" s="125"/>
      <c r="B39" s="100"/>
      <c r="C39" s="101"/>
      <c r="D39" s="35" t="s">
        <v>172</v>
      </c>
      <c r="E39" s="21" t="s">
        <v>173</v>
      </c>
      <c r="F39" s="21" t="s">
        <v>174</v>
      </c>
      <c r="G39" s="24" t="s">
        <v>175</v>
      </c>
      <c r="H39" s="21" t="s">
        <v>3</v>
      </c>
      <c r="I39" s="23">
        <f>IF(H39="国家级",10000,IF(H39="省级",5000,IF(H39="校级",2500,50000)))</f>
        <v>10000</v>
      </c>
      <c r="J39" s="110"/>
    </row>
    <row r="40" spans="1:10">
      <c r="A40" s="125"/>
      <c r="B40" s="102"/>
      <c r="C40" s="103"/>
      <c r="D40" s="35" t="s">
        <v>176</v>
      </c>
      <c r="E40" s="21" t="s">
        <v>177</v>
      </c>
      <c r="F40" s="21" t="s">
        <v>178</v>
      </c>
      <c r="G40" s="24" t="s">
        <v>179</v>
      </c>
      <c r="H40" s="21" t="s">
        <v>3</v>
      </c>
      <c r="I40" s="23">
        <f>IF(H40="国家级",10000,IF(H40="省级",5000,IF(H40="校级",2500,50000)))</f>
        <v>10000</v>
      </c>
      <c r="J40" s="111"/>
    </row>
    <row r="41" customHeight="1" spans="1:10">
      <c r="A41" s="125" t="s">
        <v>180</v>
      </c>
      <c r="B41" s="98" t="s">
        <v>181</v>
      </c>
      <c r="C41" s="98">
        <v>2</v>
      </c>
      <c r="D41" s="35" t="s">
        <v>182</v>
      </c>
      <c r="E41" s="21" t="s">
        <v>183</v>
      </c>
      <c r="F41" s="22" t="s">
        <v>184</v>
      </c>
      <c r="G41" s="36" t="s">
        <v>185</v>
      </c>
      <c r="H41" s="21" t="s">
        <v>3</v>
      </c>
      <c r="I41" s="23">
        <f>IF(H41="国家级",10000,IF(H41="省级",5000,IF(H41="校级",2500,50000)))</f>
        <v>10000</v>
      </c>
      <c r="J41" s="109">
        <v>20000</v>
      </c>
    </row>
    <row r="42" ht="45.95" customHeight="1" spans="1:10">
      <c r="A42" s="123"/>
      <c r="B42" s="102"/>
      <c r="C42" s="102"/>
      <c r="D42" s="35" t="s">
        <v>186</v>
      </c>
      <c r="E42" s="21" t="s">
        <v>187</v>
      </c>
      <c r="F42" s="21" t="s">
        <v>188</v>
      </c>
      <c r="G42" s="24" t="s">
        <v>189</v>
      </c>
      <c r="H42" s="21" t="s">
        <v>3</v>
      </c>
      <c r="I42" s="23">
        <f>IF(H42="国家级",10000,IF(H42="省级",5000,IF(H42="校级",2500,50000)))</f>
        <v>10000</v>
      </c>
      <c r="J42" s="111"/>
    </row>
    <row r="43" customHeight="1" spans="1:10">
      <c r="A43" s="122" t="s">
        <v>190</v>
      </c>
      <c r="B43" s="98" t="s">
        <v>191</v>
      </c>
      <c r="C43" s="99">
        <v>4</v>
      </c>
      <c r="D43" s="35" t="s">
        <v>192</v>
      </c>
      <c r="E43" s="21" t="s">
        <v>193</v>
      </c>
      <c r="F43" s="21" t="s">
        <v>194</v>
      </c>
      <c r="G43" s="24" t="s">
        <v>195</v>
      </c>
      <c r="H43" s="21" t="s">
        <v>3</v>
      </c>
      <c r="I43" s="23">
        <f>IF(H43="国家级",10000,IF(H43="省级",5000,IF(H43="校级",2000,50000)))</f>
        <v>10000</v>
      </c>
      <c r="J43" s="109">
        <v>40000</v>
      </c>
    </row>
    <row r="44" spans="1:10">
      <c r="A44" s="125"/>
      <c r="B44" s="100"/>
      <c r="C44" s="101"/>
      <c r="D44" s="35" t="s">
        <v>196</v>
      </c>
      <c r="E44" s="21" t="s">
        <v>197</v>
      </c>
      <c r="F44" s="21" t="s">
        <v>198</v>
      </c>
      <c r="G44" s="24" t="s">
        <v>199</v>
      </c>
      <c r="H44" s="21" t="s">
        <v>3</v>
      </c>
      <c r="I44" s="23">
        <f>IF(H44="国家级",10000,IF(H44="省级",5000,IF(H44="校级",2000,50000)))</f>
        <v>10000</v>
      </c>
      <c r="J44" s="110"/>
    </row>
    <row r="45" ht="37.5" spans="1:10">
      <c r="A45" s="125"/>
      <c r="B45" s="100"/>
      <c r="C45" s="101"/>
      <c r="D45" s="35" t="s">
        <v>200</v>
      </c>
      <c r="E45" s="21" t="s">
        <v>201</v>
      </c>
      <c r="F45" s="21" t="s">
        <v>202</v>
      </c>
      <c r="G45" s="24" t="s">
        <v>203</v>
      </c>
      <c r="H45" s="21" t="s">
        <v>3</v>
      </c>
      <c r="I45" s="23">
        <f>IF(H45="国家级",10000,IF(H45="省级",5000,IF(H45="校级",2000,50000)))</f>
        <v>10000</v>
      </c>
      <c r="J45" s="110"/>
    </row>
    <row r="46" customFormat="1" spans="1:10">
      <c r="A46" s="125"/>
      <c r="B46" s="102"/>
      <c r="C46" s="103"/>
      <c r="D46" s="53" t="s">
        <v>204</v>
      </c>
      <c r="E46" s="52" t="s">
        <v>205</v>
      </c>
      <c r="F46" s="52" t="s">
        <v>206</v>
      </c>
      <c r="G46" s="120" t="s">
        <v>207</v>
      </c>
      <c r="H46" s="120" t="s">
        <v>3</v>
      </c>
      <c r="I46" s="23">
        <f>IF(H46="国家级",10000,IF(H46="省级",5000,IF(H46="校级",2500,50000)))</f>
        <v>10000</v>
      </c>
      <c r="J46" s="111"/>
    </row>
    <row r="47" customFormat="1" ht="56.25" spans="1:10">
      <c r="A47" s="125" t="s">
        <v>208</v>
      </c>
      <c r="B47" s="98" t="s">
        <v>209</v>
      </c>
      <c r="C47" s="98">
        <v>1</v>
      </c>
      <c r="D47" s="53" t="s">
        <v>210</v>
      </c>
      <c r="E47" s="52" t="s">
        <v>211</v>
      </c>
      <c r="F47" s="28" t="s">
        <v>212</v>
      </c>
      <c r="G47" s="66" t="s">
        <v>213</v>
      </c>
      <c r="H47" s="22" t="s">
        <v>3</v>
      </c>
      <c r="I47" s="23">
        <v>10000</v>
      </c>
      <c r="J47" s="109">
        <v>10000</v>
      </c>
    </row>
    <row r="48" customFormat="1" ht="40.5" spans="1:10">
      <c r="A48" s="122" t="s">
        <v>214</v>
      </c>
      <c r="B48" s="21" t="s">
        <v>215</v>
      </c>
      <c r="C48" s="21">
        <v>1</v>
      </c>
      <c r="D48" s="35" t="s">
        <v>216</v>
      </c>
      <c r="E48" s="21" t="s">
        <v>217</v>
      </c>
      <c r="F48" s="21" t="s">
        <v>218</v>
      </c>
      <c r="G48" s="24" t="s">
        <v>219</v>
      </c>
      <c r="H48" s="21" t="s">
        <v>24</v>
      </c>
      <c r="I48" s="23">
        <v>50000</v>
      </c>
      <c r="J48" s="35">
        <v>50000</v>
      </c>
    </row>
    <row r="49" customFormat="1" ht="37.5" customHeight="1" spans="1:10">
      <c r="A49" s="125" t="s">
        <v>220</v>
      </c>
      <c r="B49" s="98" t="s">
        <v>221</v>
      </c>
      <c r="C49" s="98">
        <v>2</v>
      </c>
      <c r="D49" s="35" t="s">
        <v>222</v>
      </c>
      <c r="E49" s="21" t="s">
        <v>223</v>
      </c>
      <c r="F49" s="22" t="s">
        <v>224</v>
      </c>
      <c r="G49" s="36" t="s">
        <v>225</v>
      </c>
      <c r="H49" s="21" t="s">
        <v>24</v>
      </c>
      <c r="I49" s="23">
        <v>50000</v>
      </c>
      <c r="J49" s="83">
        <v>60000</v>
      </c>
    </row>
    <row r="50" customFormat="1" spans="1:10">
      <c r="A50" s="123"/>
      <c r="B50" s="102"/>
      <c r="C50" s="102"/>
      <c r="D50" s="35" t="s">
        <v>226</v>
      </c>
      <c r="E50" s="24" t="s">
        <v>227</v>
      </c>
      <c r="F50" s="36" t="s">
        <v>228</v>
      </c>
      <c r="G50" s="36" t="s">
        <v>229</v>
      </c>
      <c r="H50" s="22" t="s">
        <v>3</v>
      </c>
      <c r="I50" s="23">
        <f>IF(H50="国家级",10000,IF(H50="省级",5000,IF(H50="校级",2500,50000)))</f>
        <v>10000</v>
      </c>
      <c r="J50" s="89"/>
    </row>
    <row r="51" customFormat="1" ht="40.5" spans="1:10">
      <c r="A51" s="122" t="s">
        <v>230</v>
      </c>
      <c r="B51" s="21" t="s">
        <v>231</v>
      </c>
      <c r="C51" s="21">
        <v>1</v>
      </c>
      <c r="D51" s="53" t="s">
        <v>232</v>
      </c>
      <c r="E51" s="52" t="s">
        <v>233</v>
      </c>
      <c r="F51" s="52" t="s">
        <v>234</v>
      </c>
      <c r="G51" s="129" t="s">
        <v>235</v>
      </c>
      <c r="H51" s="22" t="s">
        <v>3</v>
      </c>
      <c r="I51" s="23">
        <f>IF(H51="国家级",10000,IF(H51="省级",5000,IF(H51="校级",2000,50000)))</f>
        <v>10000</v>
      </c>
      <c r="J51" s="35">
        <v>10000</v>
      </c>
    </row>
    <row r="52" customFormat="1" ht="40.5" spans="1:10">
      <c r="A52" s="125" t="s">
        <v>236</v>
      </c>
      <c r="B52" s="21" t="s">
        <v>237</v>
      </c>
      <c r="C52" s="21">
        <v>1</v>
      </c>
      <c r="D52" s="53" t="s">
        <v>238</v>
      </c>
      <c r="E52" s="53" t="s">
        <v>239</v>
      </c>
      <c r="F52" s="52" t="s">
        <v>240</v>
      </c>
      <c r="G52" s="127">
        <v>20152810320012</v>
      </c>
      <c r="H52" s="30" t="s">
        <v>3</v>
      </c>
      <c r="I52" s="23">
        <v>10000</v>
      </c>
      <c r="J52" s="30">
        <v>10000</v>
      </c>
    </row>
    <row r="53" s="4" customFormat="1" ht="25.9" customHeight="1" spans="1:10">
      <c r="A53" s="128"/>
      <c r="B53" s="79" t="s">
        <v>241</v>
      </c>
      <c r="C53" s="80">
        <f>SUM(C4:C52)</f>
        <v>49</v>
      </c>
      <c r="D53" s="80"/>
      <c r="E53" s="80"/>
      <c r="F53" s="80"/>
      <c r="G53" s="80"/>
      <c r="H53" s="80"/>
      <c r="I53" s="90"/>
      <c r="J53" s="90">
        <f>SUM(J4:J52)</f>
        <v>730000</v>
      </c>
    </row>
    <row r="54" ht="36" customHeight="1" spans="7:10">
      <c r="G54" s="6"/>
      <c r="H54" s="10"/>
      <c r="I54" s="91"/>
      <c r="J54" s="91"/>
    </row>
  </sheetData>
  <mergeCells count="53">
    <mergeCell ref="A4:A5"/>
    <mergeCell ref="A6:A7"/>
    <mergeCell ref="A9:A10"/>
    <mergeCell ref="A13:A15"/>
    <mergeCell ref="A16:A19"/>
    <mergeCell ref="A20:A24"/>
    <mergeCell ref="A26:A27"/>
    <mergeCell ref="A28:A29"/>
    <mergeCell ref="A31:A32"/>
    <mergeCell ref="A37:A40"/>
    <mergeCell ref="A41:A42"/>
    <mergeCell ref="A43:A46"/>
    <mergeCell ref="A49:A50"/>
    <mergeCell ref="B4:B5"/>
    <mergeCell ref="B6:B7"/>
    <mergeCell ref="B9:B10"/>
    <mergeCell ref="B13:B15"/>
    <mergeCell ref="B16:B19"/>
    <mergeCell ref="B20:B24"/>
    <mergeCell ref="B26:B27"/>
    <mergeCell ref="B28:B29"/>
    <mergeCell ref="B31:B32"/>
    <mergeCell ref="B37:B40"/>
    <mergeCell ref="B41:B42"/>
    <mergeCell ref="B43:B46"/>
    <mergeCell ref="B49:B50"/>
    <mergeCell ref="C4:C5"/>
    <mergeCell ref="C6:C7"/>
    <mergeCell ref="C9:C10"/>
    <mergeCell ref="C13:C15"/>
    <mergeCell ref="C16:C19"/>
    <mergeCell ref="C20:C24"/>
    <mergeCell ref="C26:C27"/>
    <mergeCell ref="C28:C29"/>
    <mergeCell ref="C31:C32"/>
    <mergeCell ref="C37:C40"/>
    <mergeCell ref="C41:C42"/>
    <mergeCell ref="C43:C46"/>
    <mergeCell ref="C49:C50"/>
    <mergeCell ref="J4:J5"/>
    <mergeCell ref="J6:J7"/>
    <mergeCell ref="J9:J10"/>
    <mergeCell ref="J13:J15"/>
    <mergeCell ref="J16:J19"/>
    <mergeCell ref="J20:J24"/>
    <mergeCell ref="J26:J27"/>
    <mergeCell ref="J28:J29"/>
    <mergeCell ref="J31:J32"/>
    <mergeCell ref="J37:J40"/>
    <mergeCell ref="J41:J42"/>
    <mergeCell ref="J43:J46"/>
    <mergeCell ref="J49:J50"/>
    <mergeCell ref="A1:J2"/>
  </mergeCells>
  <dataValidations count="3">
    <dataValidation type="textLength" operator="between" allowBlank="1" showInputMessage="1" showErrorMessage="1" errorTitle="编号位数错误！" error="请重新输入" promptTitle="填写项目编号" prompt="如：2014+5位学校代码+3流水号" sqref="D11:D15 D31:D34 D36:D52 JA36:JA38 SW36:SW38 ACS36:ACS38 AMO36:AMO38 AWK36:AWK38 BGG36:BGG38 BQC36:BQC38 BZY36:BZY38 CJU36:CJU38 CTQ36:CTQ38 DDM36:DDM38 DNI36:DNI38 DXE36:DXE38 EHA36:EHA38 EQW36:EQW38 FAS36:FAS38 FKO36:FKO38 FUK36:FUK38 GEG36:GEG38 GOC36:GOC38 GXY36:GXY38 HHU36:HHU38 HRQ36:HRQ38 IBM36:IBM38 ILI36:ILI38 IVE36:IVE38 JFA36:JFA38 JOW36:JOW38 JYS36:JYS38 KIO36:KIO38 KSK36:KSK38 LCG36:LCG38 LMC36:LMC38 LVY36:LVY38 MFU36:MFU38 MPQ36:MPQ38 MZM36:MZM38 NJI36:NJI38 NTE36:NTE38 ODA36:ODA38 OMW36:OMW38 OWS36:OWS38 PGO36:PGO38 PQK36:PQK38 QAG36:QAG38 QKC36:QKC38 QTY36:QTY38 RDU36:RDU38 RNQ36:RNQ38 RXM36:RXM38 SHI36:SHI38 SRE36:SRE38 TBA36:TBA38 TKW36:TKW38 TUS36:TUS38 UEO36:UEO38 UOK36:UOK38 UYG36:UYG38 VIC36:VIC38 VRY36:VRY38 WBU36:WBU38 WLQ36:WLQ38 WVM36:WVM38">
      <formula1>1</formula1>
      <formula2>12</formula2>
    </dataValidation>
    <dataValidation allowBlank="1" showInputMessage="1" showErrorMessage="1" promptTitle="填写负责人姓名" prompt="请输入第一负责人姓名。" sqref="F39:F40"/>
    <dataValidation allowBlank="1" showInputMessage="1" showErrorMessage="1" promptTitle="填写负责人学号" prompt="请输入第一负责人学号。" sqref="G39:G40"/>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
  <sheetViews>
    <sheetView workbookViewId="0">
      <selection activeCell="G7" sqref="G7"/>
    </sheetView>
  </sheetViews>
  <sheetFormatPr defaultColWidth="9" defaultRowHeight="18.75"/>
  <cols>
    <col min="1" max="1" width="10.25" style="5" customWidth="1"/>
    <col min="2" max="2" width="18.75" style="6" customWidth="1"/>
    <col min="3" max="3" width="9.375" style="6" customWidth="1"/>
    <col min="4" max="4" width="29" style="7" customWidth="1"/>
    <col min="5" max="5" width="52.5" style="6" customWidth="1"/>
    <col min="6" max="6" width="14.875" style="6" customWidth="1"/>
    <col min="7" max="7" width="27.25" style="8" customWidth="1"/>
    <col min="8" max="8" width="14.75" style="6" customWidth="1"/>
    <col min="9" max="9" width="20" style="7" customWidth="1"/>
    <col min="10" max="10" width="20.125" style="7" customWidth="1"/>
    <col min="11" max="11" width="17.625" style="7" customWidth="1"/>
    <col min="12" max="12" width="21.25" style="7" customWidth="1"/>
  </cols>
  <sheetData>
    <row r="1" ht="13.5" spans="1:12">
      <c r="A1" s="93" t="s">
        <v>242</v>
      </c>
      <c r="B1" s="94"/>
      <c r="C1" s="94"/>
      <c r="D1" s="94"/>
      <c r="E1" s="94"/>
      <c r="F1" s="94"/>
      <c r="G1" s="94"/>
      <c r="H1" s="94"/>
      <c r="I1" s="94"/>
      <c r="J1" s="94"/>
      <c r="K1" s="94"/>
      <c r="L1" s="107"/>
    </row>
    <row r="2" ht="33" customHeight="1" spans="1:12">
      <c r="A2" s="95"/>
      <c r="B2" s="96"/>
      <c r="C2" s="96"/>
      <c r="D2" s="96"/>
      <c r="E2" s="96"/>
      <c r="F2" s="96"/>
      <c r="G2" s="96"/>
      <c r="H2" s="96"/>
      <c r="I2" s="96"/>
      <c r="J2" s="96"/>
      <c r="K2" s="96"/>
      <c r="L2" s="108"/>
    </row>
    <row r="3" spans="1:12">
      <c r="A3" s="97" t="s">
        <v>1</v>
      </c>
      <c r="B3" s="97" t="s">
        <v>2</v>
      </c>
      <c r="C3" s="16" t="s">
        <v>243</v>
      </c>
      <c r="D3" s="17" t="s">
        <v>4</v>
      </c>
      <c r="E3" s="18" t="s">
        <v>5</v>
      </c>
      <c r="F3" s="18" t="s">
        <v>6</v>
      </c>
      <c r="G3" s="19" t="s">
        <v>7</v>
      </c>
      <c r="H3" s="18" t="s">
        <v>8</v>
      </c>
      <c r="I3" s="17" t="s">
        <v>9</v>
      </c>
      <c r="J3" s="17" t="s">
        <v>10</v>
      </c>
      <c r="K3" s="17" t="s">
        <v>244</v>
      </c>
      <c r="L3" s="17" t="s">
        <v>245</v>
      </c>
    </row>
    <row r="4" spans="1:12">
      <c r="A4" s="20" t="s">
        <v>11</v>
      </c>
      <c r="B4" s="98" t="s">
        <v>12</v>
      </c>
      <c r="C4" s="99">
        <v>4</v>
      </c>
      <c r="D4" s="23">
        <v>201810589070</v>
      </c>
      <c r="E4" s="24" t="s">
        <v>246</v>
      </c>
      <c r="F4" s="24" t="s">
        <v>247</v>
      </c>
      <c r="G4" s="24" t="s">
        <v>248</v>
      </c>
      <c r="H4" s="24" t="s">
        <v>243</v>
      </c>
      <c r="I4" s="23">
        <f>IF(H4="国家级",10000,IF(H4="省级",5000,IF(H4="校级",2000,50000)))</f>
        <v>5000</v>
      </c>
      <c r="J4" s="109"/>
      <c r="K4" s="109"/>
      <c r="L4" s="83"/>
    </row>
    <row r="5" ht="37.5" spans="1:12">
      <c r="A5" s="25"/>
      <c r="B5" s="100"/>
      <c r="C5" s="101"/>
      <c r="D5" s="23">
        <v>201810589071</v>
      </c>
      <c r="E5" s="24" t="s">
        <v>249</v>
      </c>
      <c r="F5" s="24" t="s">
        <v>250</v>
      </c>
      <c r="G5" s="24" t="s">
        <v>251</v>
      </c>
      <c r="H5" s="24" t="s">
        <v>243</v>
      </c>
      <c r="I5" s="23">
        <f>IF(H5="国家级",10000,IF(H5="省级",5000,IF(H5="校级",2000,50000)))</f>
        <v>5000</v>
      </c>
      <c r="J5" s="110"/>
      <c r="K5" s="110"/>
      <c r="L5" s="85"/>
    </row>
    <row r="6" spans="1:12">
      <c r="A6" s="25"/>
      <c r="B6" s="100"/>
      <c r="C6" s="101"/>
      <c r="D6" s="23">
        <v>201810589074</v>
      </c>
      <c r="E6" s="24" t="s">
        <v>252</v>
      </c>
      <c r="F6" s="24" t="s">
        <v>253</v>
      </c>
      <c r="G6" s="24" t="s">
        <v>254</v>
      </c>
      <c r="H6" s="24" t="s">
        <v>243</v>
      </c>
      <c r="I6" s="23">
        <f>IF(H6="国家级",10000,IF(H6="省级",5000,IF(H6="校级",2000,50000)))</f>
        <v>5000</v>
      </c>
      <c r="J6" s="110"/>
      <c r="K6" s="110"/>
      <c r="L6" s="85"/>
    </row>
    <row r="7" ht="37.5" spans="1:12">
      <c r="A7" s="25"/>
      <c r="B7" s="102"/>
      <c r="C7" s="103"/>
      <c r="D7" s="23">
        <v>201810589072</v>
      </c>
      <c r="E7" s="24" t="s">
        <v>255</v>
      </c>
      <c r="F7" s="24" t="s">
        <v>256</v>
      </c>
      <c r="G7" s="24" t="s">
        <v>257</v>
      </c>
      <c r="H7" s="24" t="s">
        <v>243</v>
      </c>
      <c r="I7" s="23">
        <f>IF(H7="国家级",10000,IF(H7="省级",5000,IF(H7="校级",2000,50000)))</f>
        <v>5000</v>
      </c>
      <c r="J7" s="111"/>
      <c r="K7" s="111"/>
      <c r="L7" s="89"/>
    </row>
    <row r="8" spans="1:12">
      <c r="A8" s="25" t="s">
        <v>19</v>
      </c>
      <c r="B8" s="104" t="s">
        <v>20</v>
      </c>
      <c r="C8" s="98">
        <v>3</v>
      </c>
      <c r="D8" s="23">
        <v>201810589120</v>
      </c>
      <c r="E8" s="24" t="s">
        <v>258</v>
      </c>
      <c r="F8" s="24" t="s">
        <v>259</v>
      </c>
      <c r="G8" s="24" t="s">
        <v>260</v>
      </c>
      <c r="H8" s="24" t="s">
        <v>243</v>
      </c>
      <c r="I8" s="23">
        <f t="shared" ref="I8:I17" si="0">IF(H8="国家级",10000,IF(H8="省级",5000,IF(H8="校级",2000,50000)))</f>
        <v>5000</v>
      </c>
      <c r="J8" s="109"/>
      <c r="K8" s="109"/>
      <c r="L8" s="83"/>
    </row>
    <row r="9" spans="1:12">
      <c r="A9" s="25"/>
      <c r="B9" s="105"/>
      <c r="C9" s="100"/>
      <c r="D9" s="23">
        <v>201810589121</v>
      </c>
      <c r="E9" s="24" t="s">
        <v>261</v>
      </c>
      <c r="F9" s="24" t="s">
        <v>262</v>
      </c>
      <c r="G9" s="24" t="s">
        <v>263</v>
      </c>
      <c r="H9" s="24" t="s">
        <v>243</v>
      </c>
      <c r="I9" s="23">
        <f t="shared" si="0"/>
        <v>5000</v>
      </c>
      <c r="J9" s="110"/>
      <c r="K9" s="110"/>
      <c r="L9" s="85"/>
    </row>
    <row r="10" spans="1:12">
      <c r="A10" s="25"/>
      <c r="B10" s="106"/>
      <c r="C10" s="102"/>
      <c r="D10" s="23">
        <v>201810589119</v>
      </c>
      <c r="E10" s="24" t="s">
        <v>264</v>
      </c>
      <c r="F10" s="24" t="s">
        <v>265</v>
      </c>
      <c r="G10" s="24" t="s">
        <v>266</v>
      </c>
      <c r="H10" s="24" t="s">
        <v>243</v>
      </c>
      <c r="I10" s="23">
        <f t="shared" si="0"/>
        <v>5000</v>
      </c>
      <c r="J10" s="111"/>
      <c r="K10" s="111"/>
      <c r="L10" s="89"/>
    </row>
    <row r="11" ht="40.5" spans="1:12">
      <c r="A11" s="25" t="s">
        <v>28</v>
      </c>
      <c r="B11" s="106" t="s">
        <v>29</v>
      </c>
      <c r="C11" s="102">
        <v>1</v>
      </c>
      <c r="D11" s="23">
        <v>201810589125</v>
      </c>
      <c r="E11" s="24" t="s">
        <v>267</v>
      </c>
      <c r="F11" s="24" t="s">
        <v>268</v>
      </c>
      <c r="G11" s="24" t="s">
        <v>269</v>
      </c>
      <c r="H11" s="24" t="s">
        <v>243</v>
      </c>
      <c r="I11" s="23">
        <f t="shared" si="0"/>
        <v>5000</v>
      </c>
      <c r="J11" s="111"/>
      <c r="K11" s="111"/>
      <c r="L11" s="89"/>
    </row>
    <row r="12" spans="1:12">
      <c r="A12" s="25" t="s">
        <v>33</v>
      </c>
      <c r="B12" s="98" t="s">
        <v>34</v>
      </c>
      <c r="C12" s="98">
        <v>4</v>
      </c>
      <c r="D12" s="23">
        <v>201810589143</v>
      </c>
      <c r="E12" s="24" t="s">
        <v>270</v>
      </c>
      <c r="F12" s="24" t="s">
        <v>271</v>
      </c>
      <c r="G12" s="24" t="s">
        <v>272</v>
      </c>
      <c r="H12" s="24" t="s">
        <v>243</v>
      </c>
      <c r="I12" s="23">
        <f t="shared" si="0"/>
        <v>5000</v>
      </c>
      <c r="J12" s="109"/>
      <c r="K12" s="109"/>
      <c r="L12" s="83"/>
    </row>
    <row r="13" spans="1:12">
      <c r="A13" s="25"/>
      <c r="B13" s="100"/>
      <c r="C13" s="100"/>
      <c r="D13" s="23">
        <v>201810589144</v>
      </c>
      <c r="E13" s="24" t="s">
        <v>273</v>
      </c>
      <c r="F13" s="24" t="s">
        <v>274</v>
      </c>
      <c r="G13" s="24" t="s">
        <v>275</v>
      </c>
      <c r="H13" s="24" t="s">
        <v>243</v>
      </c>
      <c r="I13" s="23">
        <f t="shared" si="0"/>
        <v>5000</v>
      </c>
      <c r="J13" s="110"/>
      <c r="K13" s="110"/>
      <c r="L13" s="85"/>
    </row>
    <row r="14" spans="1:12">
      <c r="A14" s="25"/>
      <c r="B14" s="100"/>
      <c r="C14" s="100"/>
      <c r="D14" s="23" t="s">
        <v>276</v>
      </c>
      <c r="E14" s="24" t="s">
        <v>277</v>
      </c>
      <c r="F14" s="24" t="s">
        <v>278</v>
      </c>
      <c r="G14" s="24" t="s">
        <v>279</v>
      </c>
      <c r="H14" s="24" t="s">
        <v>243</v>
      </c>
      <c r="I14" s="23">
        <f t="shared" si="0"/>
        <v>5000</v>
      </c>
      <c r="J14" s="110"/>
      <c r="K14" s="110"/>
      <c r="L14" s="85"/>
    </row>
    <row r="15" spans="1:12">
      <c r="A15" s="31"/>
      <c r="B15" s="102"/>
      <c r="C15" s="102"/>
      <c r="D15" s="23" t="s">
        <v>280</v>
      </c>
      <c r="E15" s="24" t="s">
        <v>281</v>
      </c>
      <c r="F15" s="24" t="s">
        <v>282</v>
      </c>
      <c r="G15" s="24" t="s">
        <v>283</v>
      </c>
      <c r="H15" s="24" t="s">
        <v>243</v>
      </c>
      <c r="I15" s="23">
        <f t="shared" si="0"/>
        <v>5000</v>
      </c>
      <c r="J15" s="111"/>
      <c r="K15" s="111"/>
      <c r="L15" s="89"/>
    </row>
    <row r="16" spans="1:12">
      <c r="A16" s="20" t="s">
        <v>48</v>
      </c>
      <c r="B16" s="98" t="s">
        <v>49</v>
      </c>
      <c r="C16" s="98">
        <v>2</v>
      </c>
      <c r="D16" s="23" t="s">
        <v>284</v>
      </c>
      <c r="E16" s="21" t="s">
        <v>285</v>
      </c>
      <c r="F16" s="21" t="s">
        <v>286</v>
      </c>
      <c r="G16" s="38" t="s">
        <v>287</v>
      </c>
      <c r="H16" s="21" t="s">
        <v>243</v>
      </c>
      <c r="I16" s="23">
        <f t="shared" si="0"/>
        <v>5000</v>
      </c>
      <c r="J16" s="109">
        <v>50000</v>
      </c>
      <c r="K16" s="109">
        <v>10000</v>
      </c>
      <c r="L16" s="109">
        <f>J16+K16</f>
        <v>60000</v>
      </c>
    </row>
    <row r="17" spans="1:12">
      <c r="A17" s="31"/>
      <c r="B17" s="102"/>
      <c r="C17" s="102"/>
      <c r="D17" s="23" t="s">
        <v>288</v>
      </c>
      <c r="E17" s="21" t="s">
        <v>289</v>
      </c>
      <c r="F17" s="21" t="s">
        <v>290</v>
      </c>
      <c r="G17" s="38" t="s">
        <v>291</v>
      </c>
      <c r="H17" s="21" t="s">
        <v>243</v>
      </c>
      <c r="I17" s="23">
        <f t="shared" si="0"/>
        <v>5000</v>
      </c>
      <c r="J17" s="111"/>
      <c r="K17" s="111"/>
      <c r="L17" s="111"/>
    </row>
    <row r="18" spans="1:12">
      <c r="A18" s="20" t="s">
        <v>292</v>
      </c>
      <c r="B18" s="98" t="s">
        <v>293</v>
      </c>
      <c r="C18" s="98">
        <v>4</v>
      </c>
      <c r="D18" s="35" t="s">
        <v>294</v>
      </c>
      <c r="E18" s="21" t="s">
        <v>295</v>
      </c>
      <c r="F18" s="21" t="s">
        <v>296</v>
      </c>
      <c r="G18" s="36" t="s">
        <v>297</v>
      </c>
      <c r="H18" s="21" t="s">
        <v>243</v>
      </c>
      <c r="I18" s="23">
        <f t="shared" ref="I18:I78" si="1">IF(H18="国家级",10000,IF(H18="省级",5000,IF(H18="校级",2000,50000)))</f>
        <v>5000</v>
      </c>
      <c r="J18" s="109">
        <v>0</v>
      </c>
      <c r="K18" s="109">
        <v>20000</v>
      </c>
      <c r="L18" s="109">
        <f>K18</f>
        <v>20000</v>
      </c>
    </row>
    <row r="19" ht="37.5" spans="1:12">
      <c r="A19" s="25"/>
      <c r="B19" s="100"/>
      <c r="C19" s="100"/>
      <c r="D19" s="35" t="s">
        <v>298</v>
      </c>
      <c r="E19" s="21" t="s">
        <v>299</v>
      </c>
      <c r="F19" s="21" t="s">
        <v>300</v>
      </c>
      <c r="G19" s="36" t="s">
        <v>301</v>
      </c>
      <c r="H19" s="21" t="s">
        <v>243</v>
      </c>
      <c r="I19" s="23">
        <f t="shared" si="1"/>
        <v>5000</v>
      </c>
      <c r="J19" s="110"/>
      <c r="K19" s="110"/>
      <c r="L19" s="110"/>
    </row>
    <row r="20" spans="1:12">
      <c r="A20" s="25"/>
      <c r="B20" s="100"/>
      <c r="C20" s="100"/>
      <c r="D20" s="35" t="s">
        <v>302</v>
      </c>
      <c r="E20" s="21" t="s">
        <v>303</v>
      </c>
      <c r="F20" s="39" t="s">
        <v>304</v>
      </c>
      <c r="G20" s="36" t="s">
        <v>305</v>
      </c>
      <c r="H20" s="21" t="s">
        <v>243</v>
      </c>
      <c r="I20" s="23">
        <f t="shared" si="1"/>
        <v>5000</v>
      </c>
      <c r="J20" s="110"/>
      <c r="K20" s="110"/>
      <c r="L20" s="110"/>
    </row>
    <row r="21" spans="1:12">
      <c r="A21" s="25"/>
      <c r="B21" s="102"/>
      <c r="C21" s="102"/>
      <c r="D21" s="35" t="s">
        <v>306</v>
      </c>
      <c r="E21" s="39" t="s">
        <v>307</v>
      </c>
      <c r="F21" s="39" t="s">
        <v>308</v>
      </c>
      <c r="G21" s="41" t="s">
        <v>309</v>
      </c>
      <c r="H21" s="21" t="s">
        <v>243</v>
      </c>
      <c r="I21" s="23">
        <f t="shared" si="1"/>
        <v>5000</v>
      </c>
      <c r="J21" s="111"/>
      <c r="K21" s="111"/>
      <c r="L21" s="111"/>
    </row>
    <row r="22" spans="1:12">
      <c r="A22" s="25" t="s">
        <v>54</v>
      </c>
      <c r="B22" s="98" t="s">
        <v>55</v>
      </c>
      <c r="C22" s="99">
        <v>7</v>
      </c>
      <c r="D22" s="35" t="s">
        <v>310</v>
      </c>
      <c r="E22" s="21" t="s">
        <v>311</v>
      </c>
      <c r="F22" s="21" t="s">
        <v>312</v>
      </c>
      <c r="G22" s="36" t="s">
        <v>313</v>
      </c>
      <c r="H22" s="21" t="s">
        <v>243</v>
      </c>
      <c r="I22" s="23">
        <f t="shared" si="1"/>
        <v>5000</v>
      </c>
      <c r="J22" s="109"/>
      <c r="K22" s="109"/>
      <c r="L22" s="109"/>
    </row>
    <row r="23" ht="37.5" spans="1:12">
      <c r="A23" s="25"/>
      <c r="B23" s="100"/>
      <c r="C23" s="101"/>
      <c r="D23" s="35" t="s">
        <v>314</v>
      </c>
      <c r="E23" s="21" t="s">
        <v>315</v>
      </c>
      <c r="F23" s="21" t="s">
        <v>316</v>
      </c>
      <c r="G23" s="36" t="s">
        <v>317</v>
      </c>
      <c r="H23" s="21" t="s">
        <v>243</v>
      </c>
      <c r="I23" s="23">
        <f t="shared" si="1"/>
        <v>5000</v>
      </c>
      <c r="J23" s="110"/>
      <c r="K23" s="110"/>
      <c r="L23" s="110"/>
    </row>
    <row r="24" spans="1:12">
      <c r="A24" s="25"/>
      <c r="B24" s="100"/>
      <c r="C24" s="101"/>
      <c r="D24" s="35" t="s">
        <v>318</v>
      </c>
      <c r="E24" s="21" t="s">
        <v>319</v>
      </c>
      <c r="F24" s="21" t="s">
        <v>320</v>
      </c>
      <c r="G24" s="36" t="s">
        <v>321</v>
      </c>
      <c r="H24" s="21" t="s">
        <v>243</v>
      </c>
      <c r="I24" s="23">
        <f t="shared" si="1"/>
        <v>5000</v>
      </c>
      <c r="J24" s="110"/>
      <c r="K24" s="110"/>
      <c r="L24" s="110"/>
    </row>
    <row r="25" spans="1:12">
      <c r="A25" s="25"/>
      <c r="B25" s="100"/>
      <c r="C25" s="101"/>
      <c r="D25" s="35" t="s">
        <v>322</v>
      </c>
      <c r="E25" s="21" t="s">
        <v>323</v>
      </c>
      <c r="F25" s="21" t="s">
        <v>324</v>
      </c>
      <c r="G25" s="36" t="s">
        <v>325</v>
      </c>
      <c r="H25" s="21" t="s">
        <v>243</v>
      </c>
      <c r="I25" s="23">
        <f t="shared" si="1"/>
        <v>5000</v>
      </c>
      <c r="J25" s="110"/>
      <c r="K25" s="110"/>
      <c r="L25" s="110"/>
    </row>
    <row r="26" ht="37.5" spans="1:12">
      <c r="A26" s="25"/>
      <c r="B26" s="100"/>
      <c r="C26" s="101"/>
      <c r="D26" s="35" t="s">
        <v>326</v>
      </c>
      <c r="E26" s="21" t="s">
        <v>327</v>
      </c>
      <c r="F26" s="21" t="s">
        <v>328</v>
      </c>
      <c r="G26" s="36" t="s">
        <v>329</v>
      </c>
      <c r="H26" s="21" t="s">
        <v>243</v>
      </c>
      <c r="I26" s="23">
        <f t="shared" si="1"/>
        <v>5000</v>
      </c>
      <c r="J26" s="110"/>
      <c r="K26" s="110"/>
      <c r="L26" s="110"/>
    </row>
    <row r="27" ht="37.5" spans="1:12">
      <c r="A27" s="25"/>
      <c r="B27" s="100"/>
      <c r="C27" s="101"/>
      <c r="D27" s="35" t="s">
        <v>330</v>
      </c>
      <c r="E27" s="21" t="s">
        <v>331</v>
      </c>
      <c r="F27" s="21" t="s">
        <v>332</v>
      </c>
      <c r="G27" s="36" t="s">
        <v>333</v>
      </c>
      <c r="H27" s="21" t="s">
        <v>243</v>
      </c>
      <c r="I27" s="23">
        <f t="shared" si="1"/>
        <v>5000</v>
      </c>
      <c r="J27" s="110"/>
      <c r="K27" s="110"/>
      <c r="L27" s="110"/>
    </row>
    <row r="28" spans="1:12">
      <c r="A28" s="25"/>
      <c r="B28" s="102"/>
      <c r="C28" s="103"/>
      <c r="D28" s="35" t="s">
        <v>334</v>
      </c>
      <c r="E28" s="21" t="s">
        <v>335</v>
      </c>
      <c r="F28" s="21" t="s">
        <v>336</v>
      </c>
      <c r="G28" s="36" t="s">
        <v>337</v>
      </c>
      <c r="H28" s="21" t="s">
        <v>243</v>
      </c>
      <c r="I28" s="23">
        <f t="shared" si="1"/>
        <v>5000</v>
      </c>
      <c r="J28" s="111"/>
      <c r="K28" s="111"/>
      <c r="L28" s="111"/>
    </row>
    <row r="29" spans="1:12">
      <c r="A29" s="25" t="s">
        <v>68</v>
      </c>
      <c r="B29" s="98" t="s">
        <v>69</v>
      </c>
      <c r="C29" s="99">
        <v>9</v>
      </c>
      <c r="D29" s="23" t="s">
        <v>338</v>
      </c>
      <c r="E29" s="21" t="s">
        <v>339</v>
      </c>
      <c r="F29" s="21" t="s">
        <v>340</v>
      </c>
      <c r="G29" s="38" t="s">
        <v>341</v>
      </c>
      <c r="H29" s="21" t="s">
        <v>243</v>
      </c>
      <c r="I29" s="23">
        <f t="shared" si="1"/>
        <v>5000</v>
      </c>
      <c r="J29" s="109"/>
      <c r="K29" s="109"/>
      <c r="L29" s="109"/>
    </row>
    <row r="30" spans="1:12">
      <c r="A30" s="25"/>
      <c r="B30" s="100"/>
      <c r="C30" s="101"/>
      <c r="D30" s="23" t="s">
        <v>342</v>
      </c>
      <c r="E30" s="21" t="s">
        <v>343</v>
      </c>
      <c r="F30" s="21" t="s">
        <v>344</v>
      </c>
      <c r="G30" s="38" t="s">
        <v>345</v>
      </c>
      <c r="H30" s="21" t="s">
        <v>243</v>
      </c>
      <c r="I30" s="23">
        <f t="shared" si="1"/>
        <v>5000</v>
      </c>
      <c r="J30" s="110"/>
      <c r="K30" s="110"/>
      <c r="L30" s="110"/>
    </row>
    <row r="31" spans="1:12">
      <c r="A31" s="25"/>
      <c r="B31" s="100"/>
      <c r="C31" s="101"/>
      <c r="D31" s="23" t="s">
        <v>346</v>
      </c>
      <c r="E31" s="21" t="s">
        <v>347</v>
      </c>
      <c r="F31" s="21" t="s">
        <v>348</v>
      </c>
      <c r="G31" s="38" t="s">
        <v>349</v>
      </c>
      <c r="H31" s="21" t="s">
        <v>243</v>
      </c>
      <c r="I31" s="23">
        <f t="shared" si="1"/>
        <v>5000</v>
      </c>
      <c r="J31" s="110"/>
      <c r="K31" s="110"/>
      <c r="L31" s="110"/>
    </row>
    <row r="32" spans="1:12">
      <c r="A32" s="25"/>
      <c r="B32" s="100"/>
      <c r="C32" s="101"/>
      <c r="D32" s="23" t="s">
        <v>350</v>
      </c>
      <c r="E32" s="21" t="s">
        <v>351</v>
      </c>
      <c r="F32" s="21" t="s">
        <v>352</v>
      </c>
      <c r="G32" s="38" t="s">
        <v>353</v>
      </c>
      <c r="H32" s="21" t="s">
        <v>243</v>
      </c>
      <c r="I32" s="23">
        <f t="shared" si="1"/>
        <v>5000</v>
      </c>
      <c r="J32" s="110"/>
      <c r="K32" s="110"/>
      <c r="L32" s="110"/>
    </row>
    <row r="33" spans="1:12">
      <c r="A33" s="25"/>
      <c r="B33" s="100"/>
      <c r="C33" s="101"/>
      <c r="D33" s="23" t="s">
        <v>354</v>
      </c>
      <c r="E33" s="21" t="s">
        <v>355</v>
      </c>
      <c r="F33" s="21" t="s">
        <v>356</v>
      </c>
      <c r="G33" s="38" t="s">
        <v>357</v>
      </c>
      <c r="H33" s="21" t="s">
        <v>243</v>
      </c>
      <c r="I33" s="23">
        <f t="shared" si="1"/>
        <v>5000</v>
      </c>
      <c r="J33" s="110"/>
      <c r="K33" s="110"/>
      <c r="L33" s="110"/>
    </row>
    <row r="34" spans="1:12">
      <c r="A34" s="25"/>
      <c r="B34" s="100"/>
      <c r="C34" s="101"/>
      <c r="D34" s="23" t="s">
        <v>358</v>
      </c>
      <c r="E34" s="21" t="s">
        <v>359</v>
      </c>
      <c r="F34" s="21" t="s">
        <v>360</v>
      </c>
      <c r="G34" s="38" t="s">
        <v>361</v>
      </c>
      <c r="H34" s="21" t="s">
        <v>243</v>
      </c>
      <c r="I34" s="23">
        <f t="shared" si="1"/>
        <v>5000</v>
      </c>
      <c r="J34" s="110"/>
      <c r="K34" s="110"/>
      <c r="L34" s="110"/>
    </row>
    <row r="35" spans="1:12">
      <c r="A35" s="25"/>
      <c r="B35" s="100"/>
      <c r="C35" s="101"/>
      <c r="D35" s="23" t="s">
        <v>362</v>
      </c>
      <c r="E35" s="21" t="s">
        <v>363</v>
      </c>
      <c r="F35" s="21" t="s">
        <v>364</v>
      </c>
      <c r="G35" s="38" t="s">
        <v>365</v>
      </c>
      <c r="H35" s="21" t="s">
        <v>243</v>
      </c>
      <c r="I35" s="23">
        <f t="shared" si="1"/>
        <v>5000</v>
      </c>
      <c r="J35" s="110"/>
      <c r="K35" s="110"/>
      <c r="L35" s="110"/>
    </row>
    <row r="36" spans="1:12">
      <c r="A36" s="25"/>
      <c r="B36" s="100"/>
      <c r="C36" s="101"/>
      <c r="D36" s="23" t="s">
        <v>366</v>
      </c>
      <c r="E36" s="21" t="s">
        <v>367</v>
      </c>
      <c r="F36" s="21" t="s">
        <v>368</v>
      </c>
      <c r="G36" s="38" t="s">
        <v>369</v>
      </c>
      <c r="H36" s="21" t="s">
        <v>243</v>
      </c>
      <c r="I36" s="23">
        <f t="shared" si="1"/>
        <v>5000</v>
      </c>
      <c r="J36" s="110"/>
      <c r="K36" s="110"/>
      <c r="L36" s="110"/>
    </row>
    <row r="37" spans="1:12">
      <c r="A37" s="25"/>
      <c r="B37" s="102"/>
      <c r="C37" s="103"/>
      <c r="D37" s="23" t="s">
        <v>370</v>
      </c>
      <c r="E37" s="21" t="s">
        <v>371</v>
      </c>
      <c r="F37" s="21" t="s">
        <v>372</v>
      </c>
      <c r="G37" s="38" t="s">
        <v>373</v>
      </c>
      <c r="H37" s="21" t="s">
        <v>243</v>
      </c>
      <c r="I37" s="23">
        <f t="shared" si="1"/>
        <v>5000</v>
      </c>
      <c r="J37" s="111"/>
      <c r="K37" s="111"/>
      <c r="L37" s="111"/>
    </row>
    <row r="38" spans="1:12">
      <c r="A38" s="25" t="s">
        <v>374</v>
      </c>
      <c r="B38" s="98" t="s">
        <v>87</v>
      </c>
      <c r="C38" s="98">
        <v>5</v>
      </c>
      <c r="D38" s="23" t="s">
        <v>375</v>
      </c>
      <c r="E38" s="21" t="s">
        <v>376</v>
      </c>
      <c r="F38" s="21" t="s">
        <v>377</v>
      </c>
      <c r="G38" s="38" t="s">
        <v>378</v>
      </c>
      <c r="H38" s="21" t="s">
        <v>243</v>
      </c>
      <c r="I38" s="23">
        <f t="shared" si="1"/>
        <v>5000</v>
      </c>
      <c r="J38" s="109"/>
      <c r="K38" s="109"/>
      <c r="L38" s="109"/>
    </row>
    <row r="39" spans="1:12">
      <c r="A39" s="25"/>
      <c r="B39" s="100"/>
      <c r="C39" s="100"/>
      <c r="D39" s="23" t="s">
        <v>379</v>
      </c>
      <c r="E39" s="21" t="s">
        <v>380</v>
      </c>
      <c r="F39" s="21" t="s">
        <v>381</v>
      </c>
      <c r="G39" s="38" t="s">
        <v>382</v>
      </c>
      <c r="H39" s="21" t="s">
        <v>243</v>
      </c>
      <c r="I39" s="23">
        <f t="shared" si="1"/>
        <v>5000</v>
      </c>
      <c r="J39" s="110"/>
      <c r="K39" s="110"/>
      <c r="L39" s="110"/>
    </row>
    <row r="40" spans="1:12">
      <c r="A40" s="25"/>
      <c r="B40" s="100"/>
      <c r="C40" s="100"/>
      <c r="D40" s="23" t="s">
        <v>383</v>
      </c>
      <c r="E40" s="21" t="s">
        <v>384</v>
      </c>
      <c r="F40" s="21" t="s">
        <v>385</v>
      </c>
      <c r="G40" s="38" t="s">
        <v>386</v>
      </c>
      <c r="H40" s="21" t="s">
        <v>243</v>
      </c>
      <c r="I40" s="23">
        <f t="shared" si="1"/>
        <v>5000</v>
      </c>
      <c r="J40" s="110"/>
      <c r="K40" s="110"/>
      <c r="L40" s="110"/>
    </row>
    <row r="41" spans="1:12">
      <c r="A41" s="25"/>
      <c r="B41" s="100"/>
      <c r="C41" s="100"/>
      <c r="D41" s="23" t="s">
        <v>387</v>
      </c>
      <c r="E41" s="21" t="s">
        <v>388</v>
      </c>
      <c r="F41" s="21" t="s">
        <v>389</v>
      </c>
      <c r="G41" s="38" t="s">
        <v>390</v>
      </c>
      <c r="H41" s="21" t="s">
        <v>243</v>
      </c>
      <c r="I41" s="23">
        <f t="shared" si="1"/>
        <v>5000</v>
      </c>
      <c r="J41" s="110"/>
      <c r="K41" s="110"/>
      <c r="L41" s="110"/>
    </row>
    <row r="42" spans="1:12">
      <c r="A42" s="25"/>
      <c r="B42" s="102"/>
      <c r="C42" s="102"/>
      <c r="D42" s="23" t="s">
        <v>391</v>
      </c>
      <c r="E42" s="21" t="s">
        <v>392</v>
      </c>
      <c r="F42" s="21" t="s">
        <v>393</v>
      </c>
      <c r="G42" s="38" t="s">
        <v>394</v>
      </c>
      <c r="H42" s="21" t="s">
        <v>243</v>
      </c>
      <c r="I42" s="23">
        <f t="shared" si="1"/>
        <v>5000</v>
      </c>
      <c r="J42" s="111"/>
      <c r="K42" s="111"/>
      <c r="L42" s="111"/>
    </row>
    <row r="43" spans="1:12">
      <c r="A43" s="25" t="s">
        <v>395</v>
      </c>
      <c r="B43" s="98" t="s">
        <v>109</v>
      </c>
      <c r="C43" s="98">
        <v>5</v>
      </c>
      <c r="D43" s="49">
        <v>201810589107</v>
      </c>
      <c r="E43" s="50" t="s">
        <v>396</v>
      </c>
      <c r="F43" s="51" t="s">
        <v>397</v>
      </c>
      <c r="G43" s="49">
        <v>20161681310332</v>
      </c>
      <c r="H43" s="51" t="s">
        <v>243</v>
      </c>
      <c r="I43" s="23">
        <f t="shared" si="1"/>
        <v>5000</v>
      </c>
      <c r="J43" s="112"/>
      <c r="K43" s="112"/>
      <c r="L43" s="109"/>
    </row>
    <row r="44" spans="1:12">
      <c r="A44" s="25"/>
      <c r="B44" s="100"/>
      <c r="C44" s="100"/>
      <c r="D44" s="49">
        <v>201810589108</v>
      </c>
      <c r="E44" s="50" t="s">
        <v>398</v>
      </c>
      <c r="F44" s="51" t="s">
        <v>399</v>
      </c>
      <c r="G44" s="49">
        <v>20161681310500</v>
      </c>
      <c r="H44" s="51" t="s">
        <v>243</v>
      </c>
      <c r="I44" s="23">
        <f t="shared" si="1"/>
        <v>5000</v>
      </c>
      <c r="J44" s="113"/>
      <c r="K44" s="113"/>
      <c r="L44" s="110"/>
    </row>
    <row r="45" spans="1:12">
      <c r="A45" s="25"/>
      <c r="B45" s="100"/>
      <c r="C45" s="100"/>
      <c r="D45" s="49">
        <v>201810589109</v>
      </c>
      <c r="E45" s="50" t="s">
        <v>400</v>
      </c>
      <c r="F45" s="51" t="s">
        <v>401</v>
      </c>
      <c r="G45" s="49">
        <v>20161681310188</v>
      </c>
      <c r="H45" s="51" t="s">
        <v>243</v>
      </c>
      <c r="I45" s="23">
        <f t="shared" si="1"/>
        <v>5000</v>
      </c>
      <c r="J45" s="113"/>
      <c r="K45" s="113"/>
      <c r="L45" s="110"/>
    </row>
    <row r="46" spans="1:12">
      <c r="A46" s="25"/>
      <c r="B46" s="100"/>
      <c r="C46" s="100"/>
      <c r="D46" s="49">
        <v>201810589110</v>
      </c>
      <c r="E46" s="50" t="s">
        <v>402</v>
      </c>
      <c r="F46" s="51" t="s">
        <v>403</v>
      </c>
      <c r="G46" s="49">
        <v>20161681310179</v>
      </c>
      <c r="H46" s="51" t="s">
        <v>243</v>
      </c>
      <c r="I46" s="23">
        <f t="shared" si="1"/>
        <v>5000</v>
      </c>
      <c r="J46" s="113"/>
      <c r="K46" s="113"/>
      <c r="L46" s="110"/>
    </row>
    <row r="47" spans="1:12">
      <c r="A47" s="25"/>
      <c r="B47" s="102"/>
      <c r="C47" s="102"/>
      <c r="D47" s="49">
        <v>201810589148</v>
      </c>
      <c r="E47" s="50" t="s">
        <v>404</v>
      </c>
      <c r="F47" s="51" t="s">
        <v>405</v>
      </c>
      <c r="G47" s="49">
        <v>20161681310446</v>
      </c>
      <c r="H47" s="51" t="s">
        <v>243</v>
      </c>
      <c r="I47" s="23">
        <f t="shared" si="1"/>
        <v>5000</v>
      </c>
      <c r="J47" s="114"/>
      <c r="K47" s="114"/>
      <c r="L47" s="111"/>
    </row>
    <row r="48" spans="1:12">
      <c r="A48" s="25" t="s">
        <v>112</v>
      </c>
      <c r="B48" s="104" t="s">
        <v>113</v>
      </c>
      <c r="C48" s="98">
        <v>3</v>
      </c>
      <c r="D48" s="49">
        <v>201810589122</v>
      </c>
      <c r="E48" s="50" t="s">
        <v>406</v>
      </c>
      <c r="F48" s="51" t="s">
        <v>407</v>
      </c>
      <c r="G48" s="49">
        <v>20151681310505</v>
      </c>
      <c r="H48" s="51" t="s">
        <v>243</v>
      </c>
      <c r="I48" s="23">
        <f t="shared" si="1"/>
        <v>5000</v>
      </c>
      <c r="J48" s="112"/>
      <c r="K48" s="112"/>
      <c r="L48" s="109"/>
    </row>
    <row r="49" spans="1:12">
      <c r="A49" s="25"/>
      <c r="B49" s="105"/>
      <c r="C49" s="100"/>
      <c r="D49" s="49">
        <v>201810589146</v>
      </c>
      <c r="E49" s="50" t="s">
        <v>408</v>
      </c>
      <c r="F49" s="51" t="s">
        <v>409</v>
      </c>
      <c r="G49" s="49">
        <v>20151681310311</v>
      </c>
      <c r="H49" s="51" t="s">
        <v>243</v>
      </c>
      <c r="I49" s="23">
        <f t="shared" si="1"/>
        <v>5000</v>
      </c>
      <c r="J49" s="113"/>
      <c r="K49" s="113"/>
      <c r="L49" s="110"/>
    </row>
    <row r="50" spans="1:12">
      <c r="A50" s="31"/>
      <c r="B50" s="106"/>
      <c r="C50" s="102"/>
      <c r="D50" s="49">
        <v>201810589150</v>
      </c>
      <c r="E50" s="50" t="s">
        <v>410</v>
      </c>
      <c r="F50" s="51" t="s">
        <v>411</v>
      </c>
      <c r="G50" s="49">
        <v>20161681310495</v>
      </c>
      <c r="H50" s="51" t="s">
        <v>243</v>
      </c>
      <c r="I50" s="23">
        <f t="shared" si="1"/>
        <v>5000</v>
      </c>
      <c r="J50" s="114"/>
      <c r="K50" s="114"/>
      <c r="L50" s="111"/>
    </row>
    <row r="51" spans="1:12">
      <c r="A51" s="20" t="s">
        <v>118</v>
      </c>
      <c r="B51" s="98" t="s">
        <v>119</v>
      </c>
      <c r="C51" s="99">
        <v>4</v>
      </c>
      <c r="D51" s="49">
        <v>201810589131</v>
      </c>
      <c r="E51" s="50" t="s">
        <v>412</v>
      </c>
      <c r="F51" s="51" t="s">
        <v>413</v>
      </c>
      <c r="G51" s="49">
        <v>20162211310085</v>
      </c>
      <c r="H51" s="51" t="s">
        <v>243</v>
      </c>
      <c r="I51" s="23">
        <f t="shared" si="1"/>
        <v>5000</v>
      </c>
      <c r="J51" s="112">
        <v>20000</v>
      </c>
      <c r="K51" s="112">
        <v>20000</v>
      </c>
      <c r="L51" s="109">
        <f>J51+K51</f>
        <v>40000</v>
      </c>
    </row>
    <row r="52" spans="1:12">
      <c r="A52" s="25"/>
      <c r="B52" s="100"/>
      <c r="C52" s="101"/>
      <c r="D52" s="49">
        <v>201810589133</v>
      </c>
      <c r="E52" s="50" t="s">
        <v>414</v>
      </c>
      <c r="F52" s="51" t="s">
        <v>415</v>
      </c>
      <c r="G52" s="49">
        <v>20142211310049</v>
      </c>
      <c r="H52" s="51" t="s">
        <v>243</v>
      </c>
      <c r="I52" s="23">
        <f t="shared" si="1"/>
        <v>5000</v>
      </c>
      <c r="J52" s="113"/>
      <c r="K52" s="113"/>
      <c r="L52" s="110"/>
    </row>
    <row r="53" spans="1:12">
      <c r="A53" s="25"/>
      <c r="B53" s="100"/>
      <c r="C53" s="101"/>
      <c r="D53" s="49">
        <v>201810589145</v>
      </c>
      <c r="E53" s="50" t="s">
        <v>416</v>
      </c>
      <c r="F53" s="51" t="s">
        <v>417</v>
      </c>
      <c r="G53" s="49">
        <v>20162211310072</v>
      </c>
      <c r="H53" s="51" t="s">
        <v>243</v>
      </c>
      <c r="I53" s="23">
        <f t="shared" si="1"/>
        <v>5000</v>
      </c>
      <c r="J53" s="113"/>
      <c r="K53" s="113"/>
      <c r="L53" s="110"/>
    </row>
    <row r="54" spans="1:12">
      <c r="A54" s="25"/>
      <c r="B54" s="102"/>
      <c r="C54" s="103"/>
      <c r="D54" s="49">
        <v>201810589130</v>
      </c>
      <c r="E54" s="50" t="s">
        <v>418</v>
      </c>
      <c r="F54" s="51" t="s">
        <v>419</v>
      </c>
      <c r="G54" s="49">
        <v>20152212310024</v>
      </c>
      <c r="H54" s="51" t="s">
        <v>243</v>
      </c>
      <c r="I54" s="23">
        <f t="shared" si="1"/>
        <v>5000</v>
      </c>
      <c r="J54" s="114"/>
      <c r="K54" s="114"/>
      <c r="L54" s="111"/>
    </row>
    <row r="55" ht="37.5" spans="1:12">
      <c r="A55" s="25" t="s">
        <v>124</v>
      </c>
      <c r="B55" s="98" t="s">
        <v>125</v>
      </c>
      <c r="C55" s="98">
        <v>3</v>
      </c>
      <c r="D55" s="49">
        <v>201810589052</v>
      </c>
      <c r="E55" s="50" t="s">
        <v>420</v>
      </c>
      <c r="F55" s="51" t="s">
        <v>421</v>
      </c>
      <c r="G55" s="49" t="s">
        <v>422</v>
      </c>
      <c r="H55" s="51" t="s">
        <v>243</v>
      </c>
      <c r="I55" s="23">
        <f t="shared" si="1"/>
        <v>5000</v>
      </c>
      <c r="J55" s="112"/>
      <c r="K55" s="112"/>
      <c r="L55" s="109"/>
    </row>
    <row r="56" spans="1:12">
      <c r="A56" s="25"/>
      <c r="B56" s="100"/>
      <c r="C56" s="100"/>
      <c r="D56" s="49">
        <v>201810589057</v>
      </c>
      <c r="E56" s="50" t="s">
        <v>423</v>
      </c>
      <c r="F56" s="51" t="s">
        <v>424</v>
      </c>
      <c r="G56" s="49" t="s">
        <v>425</v>
      </c>
      <c r="H56" s="51" t="s">
        <v>243</v>
      </c>
      <c r="I56" s="23">
        <f t="shared" si="1"/>
        <v>5000</v>
      </c>
      <c r="J56" s="113"/>
      <c r="K56" s="113"/>
      <c r="L56" s="110"/>
    </row>
    <row r="57" spans="1:12">
      <c r="A57" s="25"/>
      <c r="B57" s="102"/>
      <c r="C57" s="102"/>
      <c r="D57" s="49">
        <v>201810589132</v>
      </c>
      <c r="E57" s="50" t="s">
        <v>426</v>
      </c>
      <c r="F57" s="51" t="s">
        <v>427</v>
      </c>
      <c r="G57" s="49" t="s">
        <v>428</v>
      </c>
      <c r="H57" s="51" t="s">
        <v>243</v>
      </c>
      <c r="I57" s="23">
        <f t="shared" si="1"/>
        <v>5000</v>
      </c>
      <c r="J57" s="114"/>
      <c r="K57" s="114"/>
      <c r="L57" s="111"/>
    </row>
    <row r="58" ht="37.5" spans="1:12">
      <c r="A58" s="25" t="s">
        <v>128</v>
      </c>
      <c r="B58" s="104" t="s">
        <v>129</v>
      </c>
      <c r="C58" s="98">
        <v>6</v>
      </c>
      <c r="D58" s="53" t="s">
        <v>429</v>
      </c>
      <c r="E58" s="21" t="s">
        <v>430</v>
      </c>
      <c r="F58" s="39" t="s">
        <v>431</v>
      </c>
      <c r="G58" s="41" t="s">
        <v>432</v>
      </c>
      <c r="H58" s="21" t="s">
        <v>243</v>
      </c>
      <c r="I58" s="23">
        <f t="shared" si="1"/>
        <v>5000</v>
      </c>
      <c r="J58" s="109"/>
      <c r="K58" s="109"/>
      <c r="L58" s="109"/>
    </row>
    <row r="59" spans="1:12">
      <c r="A59" s="25"/>
      <c r="B59" s="105"/>
      <c r="C59" s="100"/>
      <c r="D59" s="35" t="s">
        <v>433</v>
      </c>
      <c r="E59" s="21" t="s">
        <v>434</v>
      </c>
      <c r="F59" s="39" t="s">
        <v>435</v>
      </c>
      <c r="G59" s="41" t="s">
        <v>436</v>
      </c>
      <c r="H59" s="21" t="s">
        <v>243</v>
      </c>
      <c r="I59" s="23">
        <f t="shared" si="1"/>
        <v>5000</v>
      </c>
      <c r="J59" s="110"/>
      <c r="K59" s="110"/>
      <c r="L59" s="110"/>
    </row>
    <row r="60" spans="1:12">
      <c r="A60" s="25"/>
      <c r="B60" s="105"/>
      <c r="C60" s="100"/>
      <c r="D60" s="35" t="s">
        <v>437</v>
      </c>
      <c r="E60" s="21" t="s">
        <v>438</v>
      </c>
      <c r="F60" s="39" t="s">
        <v>439</v>
      </c>
      <c r="G60" s="41" t="s">
        <v>440</v>
      </c>
      <c r="H60" s="21" t="s">
        <v>243</v>
      </c>
      <c r="I60" s="23">
        <f t="shared" si="1"/>
        <v>5000</v>
      </c>
      <c r="J60" s="110"/>
      <c r="K60" s="110"/>
      <c r="L60" s="110"/>
    </row>
    <row r="61" spans="1:12">
      <c r="A61" s="25"/>
      <c r="B61" s="105"/>
      <c r="C61" s="100"/>
      <c r="D61" s="35" t="s">
        <v>441</v>
      </c>
      <c r="E61" s="21" t="s">
        <v>442</v>
      </c>
      <c r="F61" s="39" t="s">
        <v>443</v>
      </c>
      <c r="G61" s="41" t="s">
        <v>444</v>
      </c>
      <c r="H61" s="21" t="s">
        <v>243</v>
      </c>
      <c r="I61" s="23">
        <f t="shared" si="1"/>
        <v>5000</v>
      </c>
      <c r="J61" s="110"/>
      <c r="K61" s="110"/>
      <c r="L61" s="110"/>
    </row>
    <row r="62" spans="1:12">
      <c r="A62" s="25"/>
      <c r="B62" s="105"/>
      <c r="C62" s="100"/>
      <c r="D62" s="35" t="s">
        <v>445</v>
      </c>
      <c r="E62" s="21" t="s">
        <v>446</v>
      </c>
      <c r="F62" s="39" t="s">
        <v>447</v>
      </c>
      <c r="G62" s="41" t="s">
        <v>448</v>
      </c>
      <c r="H62" s="21" t="s">
        <v>243</v>
      </c>
      <c r="I62" s="23">
        <f t="shared" si="1"/>
        <v>5000</v>
      </c>
      <c r="J62" s="110"/>
      <c r="K62" s="110"/>
      <c r="L62" s="110"/>
    </row>
    <row r="63" ht="37.5" spans="1:12">
      <c r="A63" s="25"/>
      <c r="B63" s="106"/>
      <c r="C63" s="102"/>
      <c r="D63" s="35" t="s">
        <v>449</v>
      </c>
      <c r="E63" s="21" t="s">
        <v>450</v>
      </c>
      <c r="F63" s="39" t="s">
        <v>451</v>
      </c>
      <c r="G63" s="41" t="s">
        <v>452</v>
      </c>
      <c r="H63" s="21" t="s">
        <v>243</v>
      </c>
      <c r="I63" s="23">
        <f t="shared" si="1"/>
        <v>5000</v>
      </c>
      <c r="J63" s="111"/>
      <c r="K63" s="111"/>
      <c r="L63" s="111"/>
    </row>
    <row r="64" spans="1:12">
      <c r="A64" s="25" t="s">
        <v>138</v>
      </c>
      <c r="B64" s="98" t="s">
        <v>139</v>
      </c>
      <c r="C64" s="99">
        <v>3</v>
      </c>
      <c r="D64" s="35" t="s">
        <v>453</v>
      </c>
      <c r="E64" s="21" t="s">
        <v>454</v>
      </c>
      <c r="F64" s="21" t="s">
        <v>455</v>
      </c>
      <c r="G64" s="36" t="s">
        <v>456</v>
      </c>
      <c r="H64" s="21" t="s">
        <v>243</v>
      </c>
      <c r="I64" s="23">
        <f t="shared" si="1"/>
        <v>5000</v>
      </c>
      <c r="J64" s="109"/>
      <c r="K64" s="109"/>
      <c r="L64" s="109"/>
    </row>
    <row r="65" spans="1:12">
      <c r="A65" s="25"/>
      <c r="B65" s="100"/>
      <c r="C65" s="101"/>
      <c r="D65" s="35" t="s">
        <v>457</v>
      </c>
      <c r="E65" s="21" t="s">
        <v>458</v>
      </c>
      <c r="F65" s="21" t="s">
        <v>459</v>
      </c>
      <c r="G65" s="36" t="s">
        <v>460</v>
      </c>
      <c r="H65" s="21" t="s">
        <v>243</v>
      </c>
      <c r="I65" s="23">
        <f t="shared" si="1"/>
        <v>5000</v>
      </c>
      <c r="J65" s="110"/>
      <c r="K65" s="110"/>
      <c r="L65" s="110"/>
    </row>
    <row r="66" ht="37.5" spans="1:12">
      <c r="A66" s="25"/>
      <c r="B66" s="102"/>
      <c r="C66" s="103"/>
      <c r="D66" s="35" t="s">
        <v>461</v>
      </c>
      <c r="E66" s="21" t="s">
        <v>462</v>
      </c>
      <c r="F66" s="21" t="s">
        <v>463</v>
      </c>
      <c r="G66" s="36" t="s">
        <v>464</v>
      </c>
      <c r="H66" s="21" t="s">
        <v>243</v>
      </c>
      <c r="I66" s="23">
        <f t="shared" si="1"/>
        <v>5000</v>
      </c>
      <c r="J66" s="111"/>
      <c r="K66" s="111"/>
      <c r="L66" s="111"/>
    </row>
    <row r="67" spans="1:12">
      <c r="A67" s="25" t="s">
        <v>465</v>
      </c>
      <c r="B67" s="98" t="s">
        <v>145</v>
      </c>
      <c r="C67" s="99">
        <v>2</v>
      </c>
      <c r="D67" s="35" t="s">
        <v>466</v>
      </c>
      <c r="E67" s="21" t="s">
        <v>467</v>
      </c>
      <c r="F67" s="21" t="s">
        <v>468</v>
      </c>
      <c r="G67" s="24" t="s">
        <v>469</v>
      </c>
      <c r="H67" s="21" t="s">
        <v>243</v>
      </c>
      <c r="I67" s="23">
        <f t="shared" si="1"/>
        <v>5000</v>
      </c>
      <c r="J67" s="109"/>
      <c r="K67" s="109"/>
      <c r="L67" s="109"/>
    </row>
    <row r="68" spans="1:12">
      <c r="A68" s="31"/>
      <c r="B68" s="102"/>
      <c r="C68" s="103"/>
      <c r="D68" s="35" t="s">
        <v>470</v>
      </c>
      <c r="E68" s="21" t="s">
        <v>471</v>
      </c>
      <c r="F68" s="39" t="s">
        <v>472</v>
      </c>
      <c r="G68" s="41" t="s">
        <v>473</v>
      </c>
      <c r="H68" s="21" t="s">
        <v>243</v>
      </c>
      <c r="I68" s="23">
        <f t="shared" si="1"/>
        <v>5000</v>
      </c>
      <c r="J68" s="111"/>
      <c r="K68" s="111"/>
      <c r="L68" s="111"/>
    </row>
    <row r="69" spans="1:12">
      <c r="A69" s="20" t="s">
        <v>150</v>
      </c>
      <c r="B69" s="98" t="s">
        <v>151</v>
      </c>
      <c r="C69" s="115">
        <v>4</v>
      </c>
      <c r="D69" s="23" t="s">
        <v>474</v>
      </c>
      <c r="E69" s="21" t="s">
        <v>475</v>
      </c>
      <c r="F69" s="21" t="s">
        <v>476</v>
      </c>
      <c r="G69" s="38" t="s">
        <v>477</v>
      </c>
      <c r="H69" s="21" t="s">
        <v>243</v>
      </c>
      <c r="I69" s="23">
        <f t="shared" si="1"/>
        <v>5000</v>
      </c>
      <c r="J69" s="109"/>
      <c r="K69" s="109"/>
      <c r="L69" s="109"/>
    </row>
    <row r="70" spans="1:12">
      <c r="A70" s="25"/>
      <c r="B70" s="100"/>
      <c r="C70" s="116"/>
      <c r="D70" s="35" t="s">
        <v>478</v>
      </c>
      <c r="E70" s="21" t="s">
        <v>479</v>
      </c>
      <c r="F70" s="21" t="s">
        <v>480</v>
      </c>
      <c r="G70" s="36" t="s">
        <v>481</v>
      </c>
      <c r="H70" s="21" t="s">
        <v>243</v>
      </c>
      <c r="I70" s="23">
        <f t="shared" si="1"/>
        <v>5000</v>
      </c>
      <c r="J70" s="110"/>
      <c r="K70" s="110"/>
      <c r="L70" s="110"/>
    </row>
    <row r="71" spans="1:12">
      <c r="A71" s="25"/>
      <c r="B71" s="100"/>
      <c r="C71" s="116"/>
      <c r="D71" s="35" t="s">
        <v>482</v>
      </c>
      <c r="E71" s="21" t="s">
        <v>483</v>
      </c>
      <c r="F71" s="21" t="s">
        <v>484</v>
      </c>
      <c r="G71" s="36" t="s">
        <v>485</v>
      </c>
      <c r="H71" s="21" t="s">
        <v>243</v>
      </c>
      <c r="I71" s="23">
        <f t="shared" si="1"/>
        <v>5000</v>
      </c>
      <c r="J71" s="110"/>
      <c r="K71" s="110"/>
      <c r="L71" s="110"/>
    </row>
    <row r="72" ht="37.5" spans="1:12">
      <c r="A72" s="25"/>
      <c r="B72" s="102"/>
      <c r="C72" s="117"/>
      <c r="D72" s="35" t="s">
        <v>486</v>
      </c>
      <c r="E72" s="21" t="s">
        <v>487</v>
      </c>
      <c r="F72" s="21" t="s">
        <v>488</v>
      </c>
      <c r="G72" s="36" t="s">
        <v>489</v>
      </c>
      <c r="H72" s="21" t="s">
        <v>243</v>
      </c>
      <c r="I72" s="23">
        <f t="shared" si="1"/>
        <v>5000</v>
      </c>
      <c r="J72" s="111"/>
      <c r="K72" s="111"/>
      <c r="L72" s="111"/>
    </row>
    <row r="73" spans="1:12">
      <c r="A73" s="25" t="s">
        <v>162</v>
      </c>
      <c r="B73" s="98" t="s">
        <v>163</v>
      </c>
      <c r="C73" s="99">
        <v>12</v>
      </c>
      <c r="D73" s="53" t="s">
        <v>490</v>
      </c>
      <c r="E73" s="52" t="s">
        <v>491</v>
      </c>
      <c r="F73" s="52" t="s">
        <v>492</v>
      </c>
      <c r="G73" s="118" t="s">
        <v>493</v>
      </c>
      <c r="H73" s="22" t="s">
        <v>243</v>
      </c>
      <c r="I73" s="23">
        <f t="shared" si="1"/>
        <v>5000</v>
      </c>
      <c r="J73" s="109"/>
      <c r="K73" s="109"/>
      <c r="L73" s="109"/>
    </row>
    <row r="74" spans="1:12">
      <c r="A74" s="25"/>
      <c r="B74" s="100"/>
      <c r="C74" s="101"/>
      <c r="D74" s="53" t="s">
        <v>494</v>
      </c>
      <c r="E74" s="52" t="s">
        <v>495</v>
      </c>
      <c r="F74" s="52" t="s">
        <v>496</v>
      </c>
      <c r="G74" s="118" t="s">
        <v>497</v>
      </c>
      <c r="H74" s="22" t="s">
        <v>243</v>
      </c>
      <c r="I74" s="23">
        <f t="shared" si="1"/>
        <v>5000</v>
      </c>
      <c r="J74" s="110"/>
      <c r="K74" s="110"/>
      <c r="L74" s="110"/>
    </row>
    <row r="75" spans="1:12">
      <c r="A75" s="25"/>
      <c r="B75" s="100"/>
      <c r="C75" s="101"/>
      <c r="D75" s="53" t="s">
        <v>498</v>
      </c>
      <c r="E75" s="52" t="s">
        <v>499</v>
      </c>
      <c r="F75" s="52" t="s">
        <v>500</v>
      </c>
      <c r="G75" s="118" t="s">
        <v>501</v>
      </c>
      <c r="H75" s="22" t="s">
        <v>243</v>
      </c>
      <c r="I75" s="23">
        <f t="shared" si="1"/>
        <v>5000</v>
      </c>
      <c r="J75" s="110"/>
      <c r="K75" s="110"/>
      <c r="L75" s="110"/>
    </row>
    <row r="76" spans="1:12">
      <c r="A76" s="25"/>
      <c r="B76" s="100"/>
      <c r="C76" s="101"/>
      <c r="D76" s="53" t="s">
        <v>502</v>
      </c>
      <c r="E76" s="52" t="s">
        <v>503</v>
      </c>
      <c r="F76" s="52" t="s">
        <v>504</v>
      </c>
      <c r="G76" s="118" t="s">
        <v>505</v>
      </c>
      <c r="H76" s="22" t="s">
        <v>243</v>
      </c>
      <c r="I76" s="23">
        <f t="shared" si="1"/>
        <v>5000</v>
      </c>
      <c r="J76" s="110"/>
      <c r="K76" s="110"/>
      <c r="L76" s="110"/>
    </row>
    <row r="77" spans="1:12">
      <c r="A77" s="25"/>
      <c r="B77" s="100"/>
      <c r="C77" s="101"/>
      <c r="D77" s="53">
        <v>201810589141</v>
      </c>
      <c r="E77" s="52" t="s">
        <v>506</v>
      </c>
      <c r="F77" s="52" t="s">
        <v>507</v>
      </c>
      <c r="G77" s="118" t="s">
        <v>508</v>
      </c>
      <c r="H77" s="22" t="s">
        <v>243</v>
      </c>
      <c r="I77" s="23">
        <f t="shared" si="1"/>
        <v>5000</v>
      </c>
      <c r="J77" s="110"/>
      <c r="K77" s="110"/>
      <c r="L77" s="110"/>
    </row>
    <row r="78" ht="37.5" spans="1:12">
      <c r="A78" s="25"/>
      <c r="B78" s="100"/>
      <c r="C78" s="101"/>
      <c r="D78" s="53" t="s">
        <v>509</v>
      </c>
      <c r="E78" s="52" t="s">
        <v>510</v>
      </c>
      <c r="F78" s="52" t="s">
        <v>511</v>
      </c>
      <c r="G78" s="118" t="s">
        <v>512</v>
      </c>
      <c r="H78" s="22" t="s">
        <v>243</v>
      </c>
      <c r="I78" s="23">
        <f t="shared" si="1"/>
        <v>5000</v>
      </c>
      <c r="J78" s="110"/>
      <c r="K78" s="110"/>
      <c r="L78" s="110"/>
    </row>
    <row r="79" spans="1:12">
      <c r="A79" s="25"/>
      <c r="B79" s="100"/>
      <c r="C79" s="101"/>
      <c r="D79" s="35" t="s">
        <v>513</v>
      </c>
      <c r="E79" s="21" t="s">
        <v>514</v>
      </c>
      <c r="F79" s="21" t="s">
        <v>515</v>
      </c>
      <c r="G79" s="36" t="s">
        <v>516</v>
      </c>
      <c r="H79" s="21" t="s">
        <v>243</v>
      </c>
      <c r="I79" s="23">
        <f t="shared" ref="I79:I84" si="2">IF(H79="国家级",10000,IF(H79="省级",5000,IF(H79="校级",2500,50000)))</f>
        <v>5000</v>
      </c>
      <c r="J79" s="110"/>
      <c r="K79" s="110"/>
      <c r="L79" s="110"/>
    </row>
    <row r="80" ht="37.5" spans="1:12">
      <c r="A80" s="25"/>
      <c r="B80" s="100"/>
      <c r="C80" s="101"/>
      <c r="D80" s="35" t="s">
        <v>517</v>
      </c>
      <c r="E80" s="21" t="s">
        <v>518</v>
      </c>
      <c r="F80" s="21" t="s">
        <v>519</v>
      </c>
      <c r="G80" s="36" t="s">
        <v>520</v>
      </c>
      <c r="H80" s="21" t="s">
        <v>243</v>
      </c>
      <c r="I80" s="23">
        <f t="shared" si="2"/>
        <v>5000</v>
      </c>
      <c r="J80" s="110"/>
      <c r="K80" s="110"/>
      <c r="L80" s="110"/>
    </row>
    <row r="81" spans="1:12">
      <c r="A81" s="25"/>
      <c r="B81" s="100"/>
      <c r="C81" s="101"/>
      <c r="D81" s="35">
        <v>201810589140</v>
      </c>
      <c r="E81" s="21" t="s">
        <v>521</v>
      </c>
      <c r="F81" s="21" t="s">
        <v>522</v>
      </c>
      <c r="G81" s="36" t="s">
        <v>523</v>
      </c>
      <c r="H81" s="21" t="s">
        <v>243</v>
      </c>
      <c r="I81" s="23">
        <f t="shared" si="2"/>
        <v>5000</v>
      </c>
      <c r="J81" s="110"/>
      <c r="K81" s="110"/>
      <c r="L81" s="110"/>
    </row>
    <row r="82" spans="1:12">
      <c r="A82" s="25"/>
      <c r="B82" s="100"/>
      <c r="C82" s="101"/>
      <c r="D82" s="35" t="s">
        <v>524</v>
      </c>
      <c r="E82" s="21" t="s">
        <v>525</v>
      </c>
      <c r="F82" s="21" t="s">
        <v>526</v>
      </c>
      <c r="G82" s="36" t="s">
        <v>527</v>
      </c>
      <c r="H82" s="21" t="s">
        <v>243</v>
      </c>
      <c r="I82" s="23">
        <f t="shared" si="2"/>
        <v>5000</v>
      </c>
      <c r="J82" s="110"/>
      <c r="K82" s="110"/>
      <c r="L82" s="110"/>
    </row>
    <row r="83" spans="1:12">
      <c r="A83" s="25"/>
      <c r="B83" s="100"/>
      <c r="C83" s="101"/>
      <c r="D83" s="35" t="s">
        <v>528</v>
      </c>
      <c r="E83" s="21" t="s">
        <v>529</v>
      </c>
      <c r="F83" s="21" t="s">
        <v>530</v>
      </c>
      <c r="G83" s="36" t="s">
        <v>531</v>
      </c>
      <c r="H83" s="21" t="s">
        <v>243</v>
      </c>
      <c r="I83" s="23">
        <f t="shared" si="2"/>
        <v>5000</v>
      </c>
      <c r="J83" s="110"/>
      <c r="K83" s="110"/>
      <c r="L83" s="110"/>
    </row>
    <row r="84" ht="37.5" spans="1:12">
      <c r="A84" s="31"/>
      <c r="B84" s="102"/>
      <c r="C84" s="103"/>
      <c r="D84" s="35" t="s">
        <v>532</v>
      </c>
      <c r="E84" s="21" t="s">
        <v>533</v>
      </c>
      <c r="F84" s="21" t="s">
        <v>534</v>
      </c>
      <c r="G84" s="36" t="s">
        <v>535</v>
      </c>
      <c r="H84" s="21" t="s">
        <v>243</v>
      </c>
      <c r="I84" s="23">
        <f t="shared" si="2"/>
        <v>5000</v>
      </c>
      <c r="J84" s="111"/>
      <c r="K84" s="111"/>
      <c r="L84" s="111"/>
    </row>
    <row r="85" spans="1:12">
      <c r="A85" s="20" t="s">
        <v>180</v>
      </c>
      <c r="B85" s="98" t="s">
        <v>181</v>
      </c>
      <c r="C85" s="98">
        <v>3</v>
      </c>
      <c r="D85" s="35" t="s">
        <v>536</v>
      </c>
      <c r="E85" s="21" t="s">
        <v>537</v>
      </c>
      <c r="F85" s="22" t="s">
        <v>538</v>
      </c>
      <c r="G85" s="36" t="s">
        <v>539</v>
      </c>
      <c r="H85" s="21" t="s">
        <v>243</v>
      </c>
      <c r="I85" s="23">
        <f>IF(H85="国家级",10000,IF(H85="省级",5000,IF(H85="校级",2000,50000)))</f>
        <v>5000</v>
      </c>
      <c r="J85" s="109">
        <v>20000</v>
      </c>
      <c r="K85" s="109">
        <v>15000</v>
      </c>
      <c r="L85" s="109">
        <f>J85+K85</f>
        <v>35000</v>
      </c>
    </row>
    <row r="86" spans="1:12">
      <c r="A86" s="25"/>
      <c r="B86" s="100"/>
      <c r="C86" s="100"/>
      <c r="D86" s="35" t="s">
        <v>540</v>
      </c>
      <c r="E86" s="21" t="s">
        <v>541</v>
      </c>
      <c r="F86" s="22" t="s">
        <v>542</v>
      </c>
      <c r="G86" s="36" t="s">
        <v>543</v>
      </c>
      <c r="H86" s="21" t="s">
        <v>243</v>
      </c>
      <c r="I86" s="23">
        <f>IF(H86="国家级",10000,IF(H86="省级",5000,IF(H86="校级",2500,50000)))</f>
        <v>5000</v>
      </c>
      <c r="J86" s="110"/>
      <c r="K86" s="110"/>
      <c r="L86" s="110"/>
    </row>
    <row r="87" spans="1:12">
      <c r="A87" s="25"/>
      <c r="B87" s="102"/>
      <c r="C87" s="102"/>
      <c r="D87" s="35" t="s">
        <v>544</v>
      </c>
      <c r="E87" s="21" t="s">
        <v>545</v>
      </c>
      <c r="F87" s="22" t="s">
        <v>546</v>
      </c>
      <c r="G87" s="36" t="s">
        <v>547</v>
      </c>
      <c r="H87" s="21" t="s">
        <v>243</v>
      </c>
      <c r="I87" s="23">
        <f>IF(H87="国家级",10000,IF(H87="省级",5000,IF(H87="校级",2500,50000)))</f>
        <v>5000</v>
      </c>
      <c r="J87" s="111"/>
      <c r="K87" s="111"/>
      <c r="L87" s="111"/>
    </row>
    <row r="88" ht="37.5" spans="1:12">
      <c r="A88" s="25" t="s">
        <v>190</v>
      </c>
      <c r="B88" s="98" t="s">
        <v>191</v>
      </c>
      <c r="C88" s="99">
        <v>5</v>
      </c>
      <c r="D88" s="35" t="s">
        <v>548</v>
      </c>
      <c r="E88" s="21" t="s">
        <v>549</v>
      </c>
      <c r="F88" s="39" t="s">
        <v>550</v>
      </c>
      <c r="G88" s="41" t="s">
        <v>551</v>
      </c>
      <c r="H88" s="21" t="s">
        <v>243</v>
      </c>
      <c r="I88" s="23">
        <f>IF(H88="国家级",10000,IF(H88="省级",5000,IF(H88="校级",2000,50000)))</f>
        <v>5000</v>
      </c>
      <c r="J88" s="109"/>
      <c r="K88" s="109"/>
      <c r="L88" s="109"/>
    </row>
    <row r="89" spans="1:12">
      <c r="A89" s="25"/>
      <c r="B89" s="100"/>
      <c r="C89" s="101"/>
      <c r="D89" s="35" t="s">
        <v>552</v>
      </c>
      <c r="E89" s="21" t="s">
        <v>553</v>
      </c>
      <c r="F89" s="39" t="s">
        <v>554</v>
      </c>
      <c r="G89" s="41" t="s">
        <v>555</v>
      </c>
      <c r="H89" s="21" t="s">
        <v>243</v>
      </c>
      <c r="I89" s="23">
        <f>IF(H89="国家级",10000,IF(H89="省级",5000,IF(H89="校级",2500,50000)))</f>
        <v>5000</v>
      </c>
      <c r="J89" s="110"/>
      <c r="K89" s="110"/>
      <c r="L89" s="110"/>
    </row>
    <row r="90" spans="1:12">
      <c r="A90" s="25"/>
      <c r="B90" s="100"/>
      <c r="C90" s="101"/>
      <c r="D90" s="35" t="s">
        <v>556</v>
      </c>
      <c r="E90" s="21" t="s">
        <v>557</v>
      </c>
      <c r="F90" s="39" t="s">
        <v>558</v>
      </c>
      <c r="G90" s="41" t="s">
        <v>559</v>
      </c>
      <c r="H90" s="21" t="s">
        <v>243</v>
      </c>
      <c r="I90" s="23">
        <f>IF(H90="国家级",10000,IF(H90="省级",5000,IF(H90="校级",2500,50000)))</f>
        <v>5000</v>
      </c>
      <c r="J90" s="110"/>
      <c r="K90" s="110"/>
      <c r="L90" s="110"/>
    </row>
    <row r="91" spans="1:12">
      <c r="A91" s="25"/>
      <c r="B91" s="100"/>
      <c r="C91" s="101"/>
      <c r="D91" s="53" t="s">
        <v>560</v>
      </c>
      <c r="E91" s="52" t="s">
        <v>561</v>
      </c>
      <c r="F91" s="52" t="s">
        <v>562</v>
      </c>
      <c r="G91" s="118" t="s">
        <v>563</v>
      </c>
      <c r="H91" s="22" t="s">
        <v>243</v>
      </c>
      <c r="I91" s="23">
        <f>IF(H91="国家级",10000,IF(H91="省级",5000,IF(H91="校级",2500,50000)))</f>
        <v>5000</v>
      </c>
      <c r="J91" s="110"/>
      <c r="K91" s="110"/>
      <c r="L91" s="110"/>
    </row>
    <row r="92" spans="1:12">
      <c r="A92" s="31"/>
      <c r="B92" s="102"/>
      <c r="C92" s="103"/>
      <c r="D92" s="53" t="s">
        <v>564</v>
      </c>
      <c r="E92" s="52" t="s">
        <v>565</v>
      </c>
      <c r="F92" s="52" t="s">
        <v>566</v>
      </c>
      <c r="G92" s="36" t="s">
        <v>567</v>
      </c>
      <c r="H92" s="22" t="s">
        <v>243</v>
      </c>
      <c r="I92" s="23">
        <f>IF(H92="国家级",10000,IF(H92="省级",5000,IF(H92="校级",2000,50000)))</f>
        <v>5000</v>
      </c>
      <c r="J92" s="111"/>
      <c r="K92" s="111"/>
      <c r="L92" s="111"/>
    </row>
    <row r="93" ht="40.5" spans="1:12">
      <c r="A93" s="31" t="s">
        <v>208</v>
      </c>
      <c r="B93" s="102" t="s">
        <v>568</v>
      </c>
      <c r="C93" s="103">
        <v>1</v>
      </c>
      <c r="D93" s="23" t="s">
        <v>569</v>
      </c>
      <c r="E93" s="21" t="s">
        <v>570</v>
      </c>
      <c r="F93" s="22" t="s">
        <v>571</v>
      </c>
      <c r="G93" s="22" t="s">
        <v>572</v>
      </c>
      <c r="H93" s="22" t="s">
        <v>243</v>
      </c>
      <c r="I93" s="23">
        <f>IF(H93="国家级",10000,IF(H93="省级",5000,IF(H93="校级",2500,50000)))</f>
        <v>5000</v>
      </c>
      <c r="J93" s="111"/>
      <c r="K93" s="111"/>
      <c r="L93" s="111"/>
    </row>
    <row r="94" ht="37.5" spans="1:12">
      <c r="A94" s="25" t="s">
        <v>214</v>
      </c>
      <c r="B94" s="98" t="s">
        <v>215</v>
      </c>
      <c r="C94" s="98">
        <v>2</v>
      </c>
      <c r="D94" s="53" t="s">
        <v>573</v>
      </c>
      <c r="E94" s="28" t="s">
        <v>574</v>
      </c>
      <c r="F94" s="28" t="s">
        <v>575</v>
      </c>
      <c r="G94" s="40">
        <v>20162523310051</v>
      </c>
      <c r="H94" s="22" t="s">
        <v>243</v>
      </c>
      <c r="I94" s="23">
        <f>IF(H94="国家级",10000,IF(H94="省级",5000,IF(H94="校级",2500,50000)))</f>
        <v>5000</v>
      </c>
      <c r="J94" s="83"/>
      <c r="K94" s="83"/>
      <c r="L94" s="83"/>
    </row>
    <row r="95" spans="1:12">
      <c r="A95" s="31"/>
      <c r="B95" s="102"/>
      <c r="C95" s="102"/>
      <c r="D95" s="23" t="s">
        <v>576</v>
      </c>
      <c r="E95" s="21" t="s">
        <v>577</v>
      </c>
      <c r="F95" s="22" t="s">
        <v>578</v>
      </c>
      <c r="G95" s="22" t="s">
        <v>579</v>
      </c>
      <c r="H95" s="22" t="s">
        <v>243</v>
      </c>
      <c r="I95" s="23">
        <f>IF(H95="国家级",10000,IF(H95="省级",5000,IF(H95="校级",2000,50000)))</f>
        <v>5000</v>
      </c>
      <c r="J95" s="89"/>
      <c r="K95" s="89"/>
      <c r="L95" s="89"/>
    </row>
    <row r="96" ht="40.5" spans="1:12">
      <c r="A96" s="34" t="s">
        <v>580</v>
      </c>
      <c r="B96" s="21" t="s">
        <v>581</v>
      </c>
      <c r="C96" s="21">
        <v>1</v>
      </c>
      <c r="D96" s="53" t="s">
        <v>582</v>
      </c>
      <c r="E96" s="52" t="s">
        <v>583</v>
      </c>
      <c r="F96" s="22" t="s">
        <v>584</v>
      </c>
      <c r="G96" s="29">
        <v>20142411310014</v>
      </c>
      <c r="H96" s="29" t="s">
        <v>243</v>
      </c>
      <c r="I96" s="23">
        <f>IF(H96="国家级",10000,IF(H96="省级",5000,IF(H96="校级",2000,50000)))</f>
        <v>5000</v>
      </c>
      <c r="J96" s="30">
        <v>0</v>
      </c>
      <c r="K96" s="30">
        <v>5000</v>
      </c>
      <c r="L96" s="35">
        <v>5000</v>
      </c>
    </row>
    <row r="97" spans="1:12">
      <c r="A97" s="20" t="s">
        <v>220</v>
      </c>
      <c r="B97" s="98" t="s">
        <v>221</v>
      </c>
      <c r="C97" s="98">
        <v>3</v>
      </c>
      <c r="D97" s="53" t="s">
        <v>585</v>
      </c>
      <c r="E97" s="52" t="s">
        <v>586</v>
      </c>
      <c r="F97" s="119" t="s">
        <v>587</v>
      </c>
      <c r="G97" s="118" t="s">
        <v>588</v>
      </c>
      <c r="H97" s="22" t="s">
        <v>243</v>
      </c>
      <c r="I97" s="23">
        <f>IF(H97="国家级",10000,IF(H97="省级",5000,IF(H97="校级",2000,50000)))</f>
        <v>5000</v>
      </c>
      <c r="J97" s="83">
        <v>60000</v>
      </c>
      <c r="K97" s="83">
        <v>15000</v>
      </c>
      <c r="L97" s="83">
        <f>J97+K97</f>
        <v>75000</v>
      </c>
    </row>
    <row r="98" spans="1:12">
      <c r="A98" s="25"/>
      <c r="B98" s="100"/>
      <c r="C98" s="100"/>
      <c r="D98" s="53" t="s">
        <v>589</v>
      </c>
      <c r="E98" s="52" t="s">
        <v>590</v>
      </c>
      <c r="F98" s="119" t="s">
        <v>591</v>
      </c>
      <c r="G98" s="118" t="s">
        <v>592</v>
      </c>
      <c r="H98" s="22" t="s">
        <v>243</v>
      </c>
      <c r="I98" s="23">
        <f>IF(H98="国家级",10000,IF(H98="省级",5000,IF(H98="校级",2500,50000)))</f>
        <v>5000</v>
      </c>
      <c r="J98" s="85"/>
      <c r="K98" s="85"/>
      <c r="L98" s="85"/>
    </row>
    <row r="99" spans="1:12">
      <c r="A99" s="25"/>
      <c r="B99" s="102"/>
      <c r="C99" s="102"/>
      <c r="D99" s="53" t="s">
        <v>593</v>
      </c>
      <c r="E99" s="52" t="s">
        <v>594</v>
      </c>
      <c r="F99" s="119" t="s">
        <v>595</v>
      </c>
      <c r="G99" s="118" t="s">
        <v>596</v>
      </c>
      <c r="H99" s="22" t="s">
        <v>243</v>
      </c>
      <c r="I99" s="23">
        <f>IF(H99="国家级",10000,IF(H99="省级",5000,IF(H99="校级",2500,50000)))</f>
        <v>5000</v>
      </c>
      <c r="J99" s="89"/>
      <c r="K99" s="89"/>
      <c r="L99" s="89"/>
    </row>
    <row r="100" spans="1:12">
      <c r="A100" s="25" t="s">
        <v>230</v>
      </c>
      <c r="B100" s="98" t="s">
        <v>231</v>
      </c>
      <c r="C100" s="98">
        <v>2</v>
      </c>
      <c r="D100" s="23" t="s">
        <v>597</v>
      </c>
      <c r="E100" s="21" t="s">
        <v>598</v>
      </c>
      <c r="F100" s="22" t="s">
        <v>599</v>
      </c>
      <c r="G100" s="22" t="s">
        <v>600</v>
      </c>
      <c r="H100" s="22" t="s">
        <v>243</v>
      </c>
      <c r="I100" s="23">
        <f>IF(H100="国家级",10000,IF(H100="省级",5000,IF(H100="校级",2000,50000)))</f>
        <v>5000</v>
      </c>
      <c r="J100" s="83"/>
      <c r="K100" s="83"/>
      <c r="L100" s="83"/>
    </row>
    <row r="101" spans="1:12">
      <c r="A101" s="31"/>
      <c r="B101" s="102"/>
      <c r="C101" s="102"/>
      <c r="D101" s="53" t="s">
        <v>601</v>
      </c>
      <c r="E101" s="28" t="s">
        <v>602</v>
      </c>
      <c r="F101" s="119" t="s">
        <v>603</v>
      </c>
      <c r="G101" s="120" t="s">
        <v>604</v>
      </c>
      <c r="H101" s="22" t="s">
        <v>243</v>
      </c>
      <c r="I101" s="23">
        <f>IF(H101="国家级",10000,IF(H101="省级",5000,IF(H101="校级",2000,50000)))</f>
        <v>5000</v>
      </c>
      <c r="J101" s="89"/>
      <c r="K101" s="89"/>
      <c r="L101" s="89"/>
    </row>
    <row r="102" ht="20.25" spans="1:12">
      <c r="A102" s="78"/>
      <c r="B102" s="79" t="s">
        <v>241</v>
      </c>
      <c r="C102" s="80">
        <f>SUM(C4:C101)</f>
        <v>98</v>
      </c>
      <c r="D102" s="80"/>
      <c r="E102" s="80"/>
      <c r="F102" s="80"/>
      <c r="G102" s="80"/>
      <c r="H102" s="80"/>
      <c r="I102" s="90"/>
      <c r="J102" s="90">
        <f>SUM(J4:J101)</f>
        <v>150000</v>
      </c>
      <c r="K102" s="90">
        <f>SUM(K4:K101)</f>
        <v>85000</v>
      </c>
      <c r="L102" s="80">
        <f>SUM(L4:L101)</f>
        <v>235000</v>
      </c>
    </row>
    <row r="103" spans="7:11">
      <c r="G103" s="6"/>
      <c r="H103" s="10"/>
      <c r="I103" s="91"/>
      <c r="J103" s="91"/>
      <c r="K103" s="91"/>
    </row>
  </sheetData>
  <mergeCells count="133">
    <mergeCell ref="A4:A7"/>
    <mergeCell ref="A8:A10"/>
    <mergeCell ref="A12:A15"/>
    <mergeCell ref="A16:A17"/>
    <mergeCell ref="A18:A21"/>
    <mergeCell ref="A22:A28"/>
    <mergeCell ref="A29:A37"/>
    <mergeCell ref="A38:A42"/>
    <mergeCell ref="A43:A47"/>
    <mergeCell ref="A48:A50"/>
    <mergeCell ref="A51:A54"/>
    <mergeCell ref="A55:A57"/>
    <mergeCell ref="A58:A63"/>
    <mergeCell ref="A64:A66"/>
    <mergeCell ref="A67:A68"/>
    <mergeCell ref="A69:A72"/>
    <mergeCell ref="A73:A84"/>
    <mergeCell ref="A85:A87"/>
    <mergeCell ref="A88:A92"/>
    <mergeCell ref="A94:A95"/>
    <mergeCell ref="A97:A99"/>
    <mergeCell ref="A100:A101"/>
    <mergeCell ref="B4:B7"/>
    <mergeCell ref="B8:B10"/>
    <mergeCell ref="B12:B15"/>
    <mergeCell ref="B16:B17"/>
    <mergeCell ref="B18:B21"/>
    <mergeCell ref="B22:B28"/>
    <mergeCell ref="B29:B37"/>
    <mergeCell ref="B38:B42"/>
    <mergeCell ref="B43:B47"/>
    <mergeCell ref="B48:B50"/>
    <mergeCell ref="B51:B54"/>
    <mergeCell ref="B55:B57"/>
    <mergeCell ref="B58:B63"/>
    <mergeCell ref="B64:B66"/>
    <mergeCell ref="B67:B68"/>
    <mergeCell ref="B69:B72"/>
    <mergeCell ref="B73:B84"/>
    <mergeCell ref="B85:B87"/>
    <mergeCell ref="B88:B92"/>
    <mergeCell ref="B94:B95"/>
    <mergeCell ref="B97:B99"/>
    <mergeCell ref="B100:B101"/>
    <mergeCell ref="C4:C7"/>
    <mergeCell ref="C8:C10"/>
    <mergeCell ref="C12:C15"/>
    <mergeCell ref="C16:C17"/>
    <mergeCell ref="C18:C21"/>
    <mergeCell ref="C22:C28"/>
    <mergeCell ref="C29:C37"/>
    <mergeCell ref="C38:C42"/>
    <mergeCell ref="C43:C47"/>
    <mergeCell ref="C48:C50"/>
    <mergeCell ref="C51:C54"/>
    <mergeCell ref="C55:C57"/>
    <mergeCell ref="C58:C63"/>
    <mergeCell ref="C64:C66"/>
    <mergeCell ref="C67:C68"/>
    <mergeCell ref="C69:C72"/>
    <mergeCell ref="C73:C84"/>
    <mergeCell ref="C85:C87"/>
    <mergeCell ref="C88:C92"/>
    <mergeCell ref="C94:C95"/>
    <mergeCell ref="C97:C99"/>
    <mergeCell ref="C100:C101"/>
    <mergeCell ref="J4:J7"/>
    <mergeCell ref="J8:J10"/>
    <mergeCell ref="J12:J15"/>
    <mergeCell ref="J16:J17"/>
    <mergeCell ref="J18:J21"/>
    <mergeCell ref="J22:J28"/>
    <mergeCell ref="J29:J37"/>
    <mergeCell ref="J38:J42"/>
    <mergeCell ref="J43:J47"/>
    <mergeCell ref="J48:J50"/>
    <mergeCell ref="J51:J54"/>
    <mergeCell ref="J55:J57"/>
    <mergeCell ref="J58:J63"/>
    <mergeCell ref="J64:J66"/>
    <mergeCell ref="J67:J68"/>
    <mergeCell ref="J69:J72"/>
    <mergeCell ref="J73:J84"/>
    <mergeCell ref="J85:J87"/>
    <mergeCell ref="J88:J92"/>
    <mergeCell ref="J94:J95"/>
    <mergeCell ref="J97:J99"/>
    <mergeCell ref="J100:J101"/>
    <mergeCell ref="K4:K7"/>
    <mergeCell ref="K8:K10"/>
    <mergeCell ref="K12:K15"/>
    <mergeCell ref="K16:K17"/>
    <mergeCell ref="K18:K21"/>
    <mergeCell ref="K22:K28"/>
    <mergeCell ref="K29:K37"/>
    <mergeCell ref="K38:K42"/>
    <mergeCell ref="K43:K47"/>
    <mergeCell ref="K48:K50"/>
    <mergeCell ref="K51:K54"/>
    <mergeCell ref="K55:K57"/>
    <mergeCell ref="K58:K63"/>
    <mergeCell ref="K64:K66"/>
    <mergeCell ref="K67:K68"/>
    <mergeCell ref="K69:K72"/>
    <mergeCell ref="K73:K84"/>
    <mergeCell ref="K85:K87"/>
    <mergeCell ref="K88:K92"/>
    <mergeCell ref="K94:K95"/>
    <mergeCell ref="K97:K99"/>
    <mergeCell ref="K100:K101"/>
    <mergeCell ref="L4:L7"/>
    <mergeCell ref="L8:L10"/>
    <mergeCell ref="L12:L15"/>
    <mergeCell ref="L16:L17"/>
    <mergeCell ref="L18:L21"/>
    <mergeCell ref="L22:L28"/>
    <mergeCell ref="L29:L37"/>
    <mergeCell ref="L38:L42"/>
    <mergeCell ref="L43:L47"/>
    <mergeCell ref="L48:L50"/>
    <mergeCell ref="L51:L54"/>
    <mergeCell ref="L55:L57"/>
    <mergeCell ref="L58:L63"/>
    <mergeCell ref="L64:L66"/>
    <mergeCell ref="L67:L68"/>
    <mergeCell ref="L69:L72"/>
    <mergeCell ref="L73:L84"/>
    <mergeCell ref="L85:L87"/>
    <mergeCell ref="L88:L92"/>
    <mergeCell ref="L94:L95"/>
    <mergeCell ref="L97:L99"/>
    <mergeCell ref="L100:L101"/>
    <mergeCell ref="A1:L2"/>
  </mergeCells>
  <dataValidations count="3">
    <dataValidation allowBlank="1" showInputMessage="1" showErrorMessage="1" promptTitle="填写负责人姓名" prompt="请输入第一负责人姓名。" sqref="F88 F94 F22:F28 F75:F78 F80:F82"/>
    <dataValidation allowBlank="1" showInputMessage="1" showErrorMessage="1" promptTitle="填写负责人学号" prompt="请输入第一负责人学号。" sqref="G88 G22:G28 G75:G78 G80:G82"/>
    <dataValidation type="textLength" operator="between" allowBlank="1" showInputMessage="1" showErrorMessage="1" errorTitle="编号位数错误！" error="请重新输入" promptTitle="填写项目编号" prompt="如：2014+5位学校代码+3流水号" sqref="D94 D101 D18:D28 D58:D68 D70:D92 D97:D99">
      <formula1>1</formula1>
      <formula2>12</formula2>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Q374"/>
  <sheetViews>
    <sheetView tabSelected="1" topLeftCell="E333" workbookViewId="0">
      <selection activeCell="K351" sqref="K351:K361"/>
    </sheetView>
  </sheetViews>
  <sheetFormatPr defaultColWidth="8.875" defaultRowHeight="18.75"/>
  <cols>
    <col min="1" max="1" width="10.125" style="5" customWidth="1"/>
    <col min="2" max="2" width="18.625" style="6" customWidth="1"/>
    <col min="3" max="3" width="9.375" style="6" customWidth="1"/>
    <col min="4" max="4" width="29" style="7" customWidth="1"/>
    <col min="5" max="5" width="52.5" style="6" customWidth="1"/>
    <col min="6" max="6" width="14.875" style="6" customWidth="1"/>
    <col min="7" max="7" width="27.125" style="8" customWidth="1"/>
    <col min="8" max="8" width="14.625" style="6" customWidth="1"/>
    <col min="9" max="9" width="20" style="7" customWidth="1"/>
    <col min="10" max="10" width="17.625" style="9" customWidth="1"/>
    <col min="11" max="11" width="21.125" style="9" customWidth="1"/>
    <col min="12" max="16384" width="8.875" style="10"/>
  </cols>
  <sheetData>
    <row r="1" ht="17.45" customHeight="1" spans="1:11">
      <c r="A1" s="11" t="s">
        <v>605</v>
      </c>
      <c r="B1" s="12"/>
      <c r="C1" s="12"/>
      <c r="D1" s="12"/>
      <c r="E1" s="12"/>
      <c r="F1" s="12"/>
      <c r="G1" s="12"/>
      <c r="H1" s="12"/>
      <c r="I1" s="12"/>
      <c r="J1" s="12"/>
      <c r="K1" s="43"/>
    </row>
    <row r="2" ht="27" customHeight="1" spans="1:11">
      <c r="A2" s="13"/>
      <c r="B2" s="14"/>
      <c r="C2" s="14"/>
      <c r="D2" s="14"/>
      <c r="E2" s="14"/>
      <c r="F2" s="14"/>
      <c r="G2" s="14"/>
      <c r="H2" s="14"/>
      <c r="I2" s="14"/>
      <c r="J2" s="14"/>
      <c r="K2" s="44"/>
    </row>
    <row r="3" ht="26.45" customHeight="1" spans="1:17">
      <c r="A3" s="15" t="s">
        <v>1</v>
      </c>
      <c r="B3" s="15" t="s">
        <v>2</v>
      </c>
      <c r="C3" s="16" t="s">
        <v>606</v>
      </c>
      <c r="D3" s="17" t="s">
        <v>4</v>
      </c>
      <c r="E3" s="18" t="s">
        <v>5</v>
      </c>
      <c r="F3" s="18" t="s">
        <v>6</v>
      </c>
      <c r="G3" s="19" t="s">
        <v>7</v>
      </c>
      <c r="H3" s="18" t="s">
        <v>8</v>
      </c>
      <c r="I3" s="17" t="s">
        <v>9</v>
      </c>
      <c r="J3" s="17" t="s">
        <v>607</v>
      </c>
      <c r="K3" s="17" t="s">
        <v>245</v>
      </c>
      <c r="L3" s="1"/>
      <c r="M3" s="1"/>
      <c r="N3" s="1"/>
      <c r="O3" s="1"/>
      <c r="P3" s="1"/>
      <c r="Q3" s="1"/>
    </row>
    <row r="4" customFormat="1" hidden="1" customHeight="1" spans="1:11">
      <c r="A4" s="20" t="s">
        <v>608</v>
      </c>
      <c r="B4" s="21" t="s">
        <v>12</v>
      </c>
      <c r="C4" s="22">
        <v>13</v>
      </c>
      <c r="D4" s="23">
        <v>201810589023</v>
      </c>
      <c r="E4" s="24" t="s">
        <v>13</v>
      </c>
      <c r="F4" s="24" t="s">
        <v>14</v>
      </c>
      <c r="G4" s="24" t="s">
        <v>15</v>
      </c>
      <c r="H4" s="24" t="s">
        <v>3</v>
      </c>
      <c r="I4" s="23">
        <f>IF(H4="国家级",10000,IF(H4="省级",5000,IF(H4="校级",2000,50000)))</f>
        <v>10000</v>
      </c>
      <c r="J4" s="23">
        <v>32500</v>
      </c>
      <c r="K4" s="35">
        <v>32500</v>
      </c>
    </row>
    <row r="5" customFormat="1" hidden="1" customHeight="1" spans="1:11">
      <c r="A5" s="25"/>
      <c r="B5" s="21"/>
      <c r="C5" s="22"/>
      <c r="D5" s="23">
        <v>201810589070</v>
      </c>
      <c r="E5" s="24" t="s">
        <v>246</v>
      </c>
      <c r="F5" s="24" t="s">
        <v>247</v>
      </c>
      <c r="G5" s="24" t="s">
        <v>248</v>
      </c>
      <c r="H5" s="24" t="s">
        <v>243</v>
      </c>
      <c r="I5" s="23">
        <f t="shared" ref="I5:I68" si="0">IF(H5="国家级",10000,IF(H5="省级",5000,IF(H5="校级",2000,50000)))</f>
        <v>5000</v>
      </c>
      <c r="J5" s="23"/>
      <c r="K5" s="35"/>
    </row>
    <row r="6" customFormat="1" ht="37.5" hidden="1" customHeight="1" spans="1:11">
      <c r="A6" s="25"/>
      <c r="B6" s="21"/>
      <c r="C6" s="22"/>
      <c r="D6" s="23">
        <v>201810589071</v>
      </c>
      <c r="E6" s="24" t="s">
        <v>249</v>
      </c>
      <c r="F6" s="24" t="s">
        <v>250</v>
      </c>
      <c r="G6" s="24" t="s">
        <v>251</v>
      </c>
      <c r="H6" s="24" t="s">
        <v>243</v>
      </c>
      <c r="I6" s="23">
        <f t="shared" si="0"/>
        <v>5000</v>
      </c>
      <c r="J6" s="23"/>
      <c r="K6" s="35"/>
    </row>
    <row r="7" customFormat="1" hidden="1" customHeight="1" spans="1:14">
      <c r="A7" s="25"/>
      <c r="B7" s="21"/>
      <c r="C7" s="22"/>
      <c r="D7" s="23">
        <v>201810589074</v>
      </c>
      <c r="E7" s="24" t="s">
        <v>252</v>
      </c>
      <c r="F7" s="24" t="s">
        <v>253</v>
      </c>
      <c r="G7" s="24" t="s">
        <v>254</v>
      </c>
      <c r="H7" s="24" t="s">
        <v>243</v>
      </c>
      <c r="I7" s="23">
        <f t="shared" si="0"/>
        <v>5000</v>
      </c>
      <c r="J7" s="23"/>
      <c r="K7" s="35"/>
      <c r="L7" s="45"/>
      <c r="M7" s="45"/>
      <c r="N7" s="45"/>
    </row>
    <row r="8" customFormat="1" spans="1:11">
      <c r="A8" s="25"/>
      <c r="B8" s="21"/>
      <c r="C8" s="22"/>
      <c r="D8" s="23">
        <v>201810589197</v>
      </c>
      <c r="E8" s="24" t="s">
        <v>609</v>
      </c>
      <c r="F8" s="24" t="s">
        <v>610</v>
      </c>
      <c r="G8" s="24" t="s">
        <v>611</v>
      </c>
      <c r="H8" s="24" t="s">
        <v>606</v>
      </c>
      <c r="I8" s="23">
        <f t="shared" ref="I8:I20" si="1">IF(H8="国家级",10000,IF(H8="省级",5000,IF(H8="校级",2500,50000)))</f>
        <v>2500</v>
      </c>
      <c r="J8" s="23"/>
      <c r="K8" s="35"/>
    </row>
    <row r="9" customFormat="1" spans="1:11">
      <c r="A9" s="25"/>
      <c r="B9" s="21"/>
      <c r="C9" s="22"/>
      <c r="D9" s="23">
        <v>201810589190</v>
      </c>
      <c r="E9" s="24" t="s">
        <v>612</v>
      </c>
      <c r="F9" s="24" t="s">
        <v>613</v>
      </c>
      <c r="G9" s="24" t="s">
        <v>614</v>
      </c>
      <c r="H9" s="24" t="s">
        <v>606</v>
      </c>
      <c r="I9" s="23">
        <f t="shared" si="1"/>
        <v>2500</v>
      </c>
      <c r="J9" s="23"/>
      <c r="K9" s="35"/>
    </row>
    <row r="10" customFormat="1" ht="37.5" spans="1:11">
      <c r="A10" s="25"/>
      <c r="B10" s="21"/>
      <c r="C10" s="22"/>
      <c r="D10" s="23">
        <v>201810589191</v>
      </c>
      <c r="E10" s="24" t="s">
        <v>615</v>
      </c>
      <c r="F10" s="24" t="s">
        <v>616</v>
      </c>
      <c r="G10" s="24" t="s">
        <v>617</v>
      </c>
      <c r="H10" s="24" t="s">
        <v>606</v>
      </c>
      <c r="I10" s="23">
        <f t="shared" si="1"/>
        <v>2500</v>
      </c>
      <c r="J10" s="23"/>
      <c r="K10" s="35"/>
    </row>
    <row r="11" customFormat="1" spans="1:11">
      <c r="A11" s="25"/>
      <c r="B11" s="21"/>
      <c r="C11" s="22"/>
      <c r="D11" s="23">
        <v>201810589201</v>
      </c>
      <c r="E11" s="24" t="s">
        <v>618</v>
      </c>
      <c r="F11" s="24" t="s">
        <v>619</v>
      </c>
      <c r="G11" s="24" t="s">
        <v>620</v>
      </c>
      <c r="H11" s="24" t="s">
        <v>606</v>
      </c>
      <c r="I11" s="23">
        <f t="shared" si="1"/>
        <v>2500</v>
      </c>
      <c r="J11" s="23"/>
      <c r="K11" s="35"/>
    </row>
    <row r="12" customFormat="1" spans="1:11">
      <c r="A12" s="25"/>
      <c r="B12" s="21"/>
      <c r="C12" s="22"/>
      <c r="D12" s="23">
        <v>201810589195</v>
      </c>
      <c r="E12" s="24" t="s">
        <v>621</v>
      </c>
      <c r="F12" s="24" t="s">
        <v>622</v>
      </c>
      <c r="G12" s="24" t="s">
        <v>254</v>
      </c>
      <c r="H12" s="24" t="s">
        <v>606</v>
      </c>
      <c r="I12" s="23">
        <f t="shared" si="1"/>
        <v>2500</v>
      </c>
      <c r="J12" s="23"/>
      <c r="K12" s="35"/>
    </row>
    <row r="13" customFormat="1" spans="1:11">
      <c r="A13" s="25"/>
      <c r="B13" s="21"/>
      <c r="C13" s="22"/>
      <c r="D13" s="26">
        <v>201810589204</v>
      </c>
      <c r="E13" s="27" t="s">
        <v>623</v>
      </c>
      <c r="F13" s="28" t="s">
        <v>624</v>
      </c>
      <c r="G13" s="29">
        <v>20172703310067</v>
      </c>
      <c r="H13" s="30" t="s">
        <v>606</v>
      </c>
      <c r="I13" s="23">
        <f t="shared" si="1"/>
        <v>2500</v>
      </c>
      <c r="J13" s="23"/>
      <c r="K13" s="35"/>
    </row>
    <row r="14" customFormat="1" spans="1:11">
      <c r="A14" s="25"/>
      <c r="B14" s="21"/>
      <c r="C14" s="22"/>
      <c r="D14" s="23">
        <v>201810589206</v>
      </c>
      <c r="E14" s="24" t="s">
        <v>625</v>
      </c>
      <c r="F14" s="24" t="s">
        <v>626</v>
      </c>
      <c r="G14" s="24" t="s">
        <v>627</v>
      </c>
      <c r="H14" s="24" t="s">
        <v>606</v>
      </c>
      <c r="I14" s="23">
        <f t="shared" si="1"/>
        <v>2500</v>
      </c>
      <c r="J14" s="23"/>
      <c r="K14" s="35"/>
    </row>
    <row r="15" customFormat="1" spans="1:15">
      <c r="A15" s="25"/>
      <c r="B15" s="21"/>
      <c r="C15" s="22"/>
      <c r="D15" s="23">
        <v>201810589192</v>
      </c>
      <c r="E15" s="24" t="s">
        <v>628</v>
      </c>
      <c r="F15" s="24" t="s">
        <v>629</v>
      </c>
      <c r="G15" s="24" t="s">
        <v>630</v>
      </c>
      <c r="H15" s="24" t="s">
        <v>606</v>
      </c>
      <c r="I15" s="23">
        <f t="shared" si="1"/>
        <v>2500</v>
      </c>
      <c r="J15" s="23"/>
      <c r="K15" s="35"/>
      <c r="L15" s="45"/>
      <c r="M15" s="45"/>
      <c r="N15" s="45"/>
      <c r="O15" s="45"/>
    </row>
    <row r="16" customFormat="1" ht="37.5" spans="1:15">
      <c r="A16" s="25"/>
      <c r="B16" s="21"/>
      <c r="C16" s="22"/>
      <c r="D16" s="23">
        <v>201810589335</v>
      </c>
      <c r="E16" s="24" t="s">
        <v>631</v>
      </c>
      <c r="F16" s="24" t="s">
        <v>632</v>
      </c>
      <c r="G16" s="24" t="s">
        <v>633</v>
      </c>
      <c r="H16" s="24" t="s">
        <v>606</v>
      </c>
      <c r="I16" s="23">
        <f t="shared" si="1"/>
        <v>2500</v>
      </c>
      <c r="J16" s="23"/>
      <c r="K16" s="35"/>
      <c r="L16" s="45"/>
      <c r="M16" s="45"/>
      <c r="N16" s="45"/>
      <c r="O16" s="45"/>
    </row>
    <row r="17" customFormat="1" spans="1:11">
      <c r="A17" s="25"/>
      <c r="B17" s="21"/>
      <c r="C17" s="22"/>
      <c r="D17" s="23">
        <v>201810589196</v>
      </c>
      <c r="E17" s="24" t="s">
        <v>634</v>
      </c>
      <c r="F17" s="24" t="s">
        <v>635</v>
      </c>
      <c r="G17" s="24" t="s">
        <v>636</v>
      </c>
      <c r="H17" s="24" t="s">
        <v>606</v>
      </c>
      <c r="I17" s="23">
        <f t="shared" si="1"/>
        <v>2500</v>
      </c>
      <c r="J17" s="23"/>
      <c r="K17" s="35"/>
    </row>
    <row r="18" customFormat="1" ht="37.5" spans="1:11">
      <c r="A18" s="25"/>
      <c r="B18" s="21"/>
      <c r="C18" s="22"/>
      <c r="D18" s="23">
        <v>201810589199</v>
      </c>
      <c r="E18" s="24" t="s">
        <v>637</v>
      </c>
      <c r="F18" s="24" t="s">
        <v>638</v>
      </c>
      <c r="G18" s="24" t="s">
        <v>639</v>
      </c>
      <c r="H18" s="24" t="s">
        <v>606</v>
      </c>
      <c r="I18" s="23">
        <f t="shared" si="1"/>
        <v>2500</v>
      </c>
      <c r="J18" s="23"/>
      <c r="K18" s="35"/>
    </row>
    <row r="19" customFormat="1" spans="1:15">
      <c r="A19" s="25"/>
      <c r="B19" s="21"/>
      <c r="C19" s="22"/>
      <c r="D19" s="23">
        <v>201810589334</v>
      </c>
      <c r="E19" s="24" t="s">
        <v>640</v>
      </c>
      <c r="F19" s="24" t="s">
        <v>641</v>
      </c>
      <c r="G19" s="24" t="s">
        <v>642</v>
      </c>
      <c r="H19" s="24" t="s">
        <v>606</v>
      </c>
      <c r="I19" s="23">
        <f t="shared" si="1"/>
        <v>2500</v>
      </c>
      <c r="J19" s="23"/>
      <c r="K19" s="35"/>
      <c r="L19" s="45"/>
      <c r="M19" s="45"/>
      <c r="N19" s="45"/>
      <c r="O19" s="45"/>
    </row>
    <row r="20" customFormat="1" hidden="1" customHeight="1" spans="1:11">
      <c r="A20" s="25"/>
      <c r="B20" s="21"/>
      <c r="C20" s="22"/>
      <c r="D20" s="23">
        <v>201810589027</v>
      </c>
      <c r="E20" s="24" t="s">
        <v>16</v>
      </c>
      <c r="F20" s="24" t="s">
        <v>17</v>
      </c>
      <c r="G20" s="24" t="s">
        <v>18</v>
      </c>
      <c r="H20" s="24" t="s">
        <v>3</v>
      </c>
      <c r="I20" s="23">
        <f t="shared" si="1"/>
        <v>10000</v>
      </c>
      <c r="J20" s="23"/>
      <c r="K20" s="35"/>
    </row>
    <row r="21" customFormat="1" ht="37.5" hidden="1" customHeight="1" spans="1:11">
      <c r="A21" s="25"/>
      <c r="B21" s="21"/>
      <c r="C21" s="22"/>
      <c r="D21" s="23">
        <v>201810589072</v>
      </c>
      <c r="E21" s="24" t="s">
        <v>255</v>
      </c>
      <c r="F21" s="24" t="s">
        <v>256</v>
      </c>
      <c r="G21" s="24" t="s">
        <v>257</v>
      </c>
      <c r="H21" s="24" t="s">
        <v>243</v>
      </c>
      <c r="I21" s="23">
        <f t="shared" si="0"/>
        <v>5000</v>
      </c>
      <c r="J21" s="23"/>
      <c r="K21" s="35"/>
    </row>
    <row r="22" customFormat="1" spans="1:11">
      <c r="A22" s="31"/>
      <c r="B22" s="21"/>
      <c r="C22" s="22"/>
      <c r="D22" s="23">
        <v>201810589207</v>
      </c>
      <c r="E22" s="24" t="s">
        <v>643</v>
      </c>
      <c r="F22" s="24" t="s">
        <v>644</v>
      </c>
      <c r="G22" s="24" t="s">
        <v>645</v>
      </c>
      <c r="H22" s="24" t="s">
        <v>606</v>
      </c>
      <c r="I22" s="23">
        <f>IF(H22="国家级",10000,IF(H22="省级",5000,IF(H22="校级",2500,50000)))</f>
        <v>2500</v>
      </c>
      <c r="J22" s="23"/>
      <c r="K22" s="35"/>
    </row>
    <row r="23" customFormat="1" ht="37.5" hidden="1" customHeight="1" spans="1:11">
      <c r="A23" s="20" t="s">
        <v>646</v>
      </c>
      <c r="B23" s="32" t="s">
        <v>20</v>
      </c>
      <c r="C23" s="21">
        <v>4</v>
      </c>
      <c r="D23" s="23">
        <v>201810589046</v>
      </c>
      <c r="E23" s="24" t="s">
        <v>21</v>
      </c>
      <c r="F23" s="24" t="s">
        <v>22</v>
      </c>
      <c r="G23" s="24" t="s">
        <v>23</v>
      </c>
      <c r="H23" s="24" t="s">
        <v>24</v>
      </c>
      <c r="I23" s="23">
        <v>50000</v>
      </c>
      <c r="J23" s="23">
        <v>10000</v>
      </c>
      <c r="K23" s="35">
        <v>10000</v>
      </c>
    </row>
    <row r="24" customFormat="1" hidden="1" customHeight="1" spans="1:11">
      <c r="A24" s="25"/>
      <c r="B24" s="32"/>
      <c r="C24" s="21"/>
      <c r="D24" s="23">
        <v>201810589003</v>
      </c>
      <c r="E24" s="24" t="s">
        <v>25</v>
      </c>
      <c r="F24" s="24" t="s">
        <v>26</v>
      </c>
      <c r="G24" s="24" t="s">
        <v>27</v>
      </c>
      <c r="H24" s="24" t="s">
        <v>3</v>
      </c>
      <c r="I24" s="23">
        <f t="shared" si="0"/>
        <v>10000</v>
      </c>
      <c r="J24" s="23"/>
      <c r="K24" s="35"/>
    </row>
    <row r="25" customFormat="1" hidden="1" customHeight="1" spans="1:11">
      <c r="A25" s="25"/>
      <c r="B25" s="32"/>
      <c r="C25" s="21"/>
      <c r="D25" s="23">
        <v>201810589120</v>
      </c>
      <c r="E25" s="24" t="s">
        <v>258</v>
      </c>
      <c r="F25" s="24" t="s">
        <v>259</v>
      </c>
      <c r="G25" s="24" t="s">
        <v>260</v>
      </c>
      <c r="H25" s="24" t="s">
        <v>243</v>
      </c>
      <c r="I25" s="23">
        <f t="shared" si="0"/>
        <v>5000</v>
      </c>
      <c r="J25" s="23"/>
      <c r="K25" s="35"/>
    </row>
    <row r="26" customFormat="1" hidden="1" customHeight="1" spans="1:11">
      <c r="A26" s="25"/>
      <c r="B26" s="32"/>
      <c r="C26" s="21"/>
      <c r="D26" s="23">
        <v>201810589121</v>
      </c>
      <c r="E26" s="24" t="s">
        <v>261</v>
      </c>
      <c r="F26" s="24" t="s">
        <v>262</v>
      </c>
      <c r="G26" s="24" t="s">
        <v>263</v>
      </c>
      <c r="H26" s="24" t="s">
        <v>243</v>
      </c>
      <c r="I26" s="23">
        <f t="shared" si="0"/>
        <v>5000</v>
      </c>
      <c r="J26" s="23"/>
      <c r="K26" s="35"/>
    </row>
    <row r="27" customFormat="1" hidden="1" customHeight="1" spans="1:11">
      <c r="A27" s="25"/>
      <c r="B27" s="32"/>
      <c r="C27" s="21"/>
      <c r="D27" s="23">
        <v>201810589119</v>
      </c>
      <c r="E27" s="24" t="s">
        <v>264</v>
      </c>
      <c r="F27" s="24" t="s">
        <v>265</v>
      </c>
      <c r="G27" s="24" t="s">
        <v>266</v>
      </c>
      <c r="H27" s="24" t="s">
        <v>243</v>
      </c>
      <c r="I27" s="23">
        <f t="shared" si="0"/>
        <v>5000</v>
      </c>
      <c r="J27" s="23"/>
      <c r="K27" s="35"/>
    </row>
    <row r="28" customFormat="1" ht="37.5" spans="1:11">
      <c r="A28" s="25"/>
      <c r="B28" s="32"/>
      <c r="C28" s="21"/>
      <c r="D28" s="23">
        <v>201810589321</v>
      </c>
      <c r="E28" s="24" t="s">
        <v>647</v>
      </c>
      <c r="F28" s="24" t="s">
        <v>648</v>
      </c>
      <c r="G28" s="24" t="s">
        <v>649</v>
      </c>
      <c r="H28" s="24" t="s">
        <v>606</v>
      </c>
      <c r="I28" s="23">
        <f>IF(H28="国家级",10000,IF(H28="省级",5000,IF(H28="校级",2500,50000)))</f>
        <v>2500</v>
      </c>
      <c r="J28" s="23"/>
      <c r="K28" s="35"/>
    </row>
    <row r="29" customFormat="1" spans="1:11">
      <c r="A29" s="25"/>
      <c r="B29" s="32"/>
      <c r="C29" s="21"/>
      <c r="D29" s="23">
        <v>201810589323</v>
      </c>
      <c r="E29" s="24" t="s">
        <v>650</v>
      </c>
      <c r="F29" s="24" t="s">
        <v>651</v>
      </c>
      <c r="G29" s="24" t="s">
        <v>652</v>
      </c>
      <c r="H29" s="24" t="s">
        <v>606</v>
      </c>
      <c r="I29" s="23">
        <f>IF(H29="国家级",10000,IF(H29="省级",5000,IF(H29="校级",2500,50000)))</f>
        <v>2500</v>
      </c>
      <c r="J29" s="23"/>
      <c r="K29" s="35"/>
    </row>
    <row r="30" customFormat="1" spans="1:11">
      <c r="A30" s="25"/>
      <c r="B30" s="32"/>
      <c r="C30" s="21"/>
      <c r="D30" s="23">
        <v>201810589409</v>
      </c>
      <c r="E30" s="24" t="s">
        <v>653</v>
      </c>
      <c r="F30" s="24" t="s">
        <v>654</v>
      </c>
      <c r="G30" s="24" t="s">
        <v>655</v>
      </c>
      <c r="H30" s="24" t="s">
        <v>606</v>
      </c>
      <c r="I30" s="23">
        <f>IF(H30="国家级",10000,IF(H30="省级",5000,IF(H30="校级",2500,50000)))</f>
        <v>2500</v>
      </c>
      <c r="J30" s="23"/>
      <c r="K30" s="35"/>
    </row>
    <row r="31" customFormat="1" spans="1:11">
      <c r="A31" s="31"/>
      <c r="B31" s="32"/>
      <c r="C31" s="21"/>
      <c r="D31" s="23">
        <v>201810589324</v>
      </c>
      <c r="E31" s="24" t="s">
        <v>656</v>
      </c>
      <c r="F31" s="24" t="s">
        <v>657</v>
      </c>
      <c r="G31" s="24" t="s">
        <v>658</v>
      </c>
      <c r="H31" s="24" t="s">
        <v>606</v>
      </c>
      <c r="I31" s="23">
        <f>IF(H31="国家级",10000,IF(H31="省级",5000,IF(H31="校级",2500,50000)))</f>
        <v>2500</v>
      </c>
      <c r="J31" s="23"/>
      <c r="K31" s="35"/>
    </row>
    <row r="32" customFormat="1" ht="37.5" hidden="1" customHeight="1" spans="1:11">
      <c r="A32" s="20" t="s">
        <v>659</v>
      </c>
      <c r="B32" s="33" t="s">
        <v>29</v>
      </c>
      <c r="C32" s="21">
        <v>1</v>
      </c>
      <c r="D32" s="23">
        <v>201810589007</v>
      </c>
      <c r="E32" s="24" t="s">
        <v>30</v>
      </c>
      <c r="F32" s="24" t="s">
        <v>31</v>
      </c>
      <c r="G32" s="24" t="s">
        <v>32</v>
      </c>
      <c r="H32" s="24" t="s">
        <v>3</v>
      </c>
      <c r="I32" s="23">
        <f t="shared" si="0"/>
        <v>10000</v>
      </c>
      <c r="J32" s="23">
        <v>2500</v>
      </c>
      <c r="K32" s="35">
        <v>2500</v>
      </c>
    </row>
    <row r="33" customFormat="1" hidden="1" customHeight="1" spans="1:11">
      <c r="A33" s="25"/>
      <c r="B33" s="33"/>
      <c r="C33" s="21"/>
      <c r="D33" s="23">
        <v>201810589125</v>
      </c>
      <c r="E33" s="24" t="s">
        <v>267</v>
      </c>
      <c r="F33" s="24" t="s">
        <v>268</v>
      </c>
      <c r="G33" s="24" t="s">
        <v>269</v>
      </c>
      <c r="H33" s="24" t="s">
        <v>243</v>
      </c>
      <c r="I33" s="23">
        <f t="shared" si="0"/>
        <v>5000</v>
      </c>
      <c r="J33" s="23"/>
      <c r="K33" s="35"/>
    </row>
    <row r="34" customFormat="1" ht="45" customHeight="1" spans="1:11">
      <c r="A34" s="31"/>
      <c r="B34" s="33"/>
      <c r="C34" s="21"/>
      <c r="D34" s="23">
        <v>201810589341</v>
      </c>
      <c r="E34" s="24" t="s">
        <v>660</v>
      </c>
      <c r="F34" s="24" t="s">
        <v>661</v>
      </c>
      <c r="G34" s="24" t="s">
        <v>662</v>
      </c>
      <c r="H34" s="24" t="s">
        <v>606</v>
      </c>
      <c r="I34" s="23">
        <f>IF(H34="国家级",10000,IF(H34="省级",5000,IF(H34="校级",2500,50000)))</f>
        <v>2500</v>
      </c>
      <c r="J34" s="23"/>
      <c r="K34" s="35"/>
    </row>
    <row r="35" customFormat="1" spans="1:11">
      <c r="A35" s="20" t="s">
        <v>663</v>
      </c>
      <c r="B35" s="21" t="s">
        <v>34</v>
      </c>
      <c r="C35" s="21">
        <v>8</v>
      </c>
      <c r="D35" s="23">
        <v>201810589274</v>
      </c>
      <c r="E35" s="24" t="s">
        <v>664</v>
      </c>
      <c r="F35" s="24" t="s">
        <v>665</v>
      </c>
      <c r="G35" s="24" t="s">
        <v>666</v>
      </c>
      <c r="H35" s="24" t="s">
        <v>606</v>
      </c>
      <c r="I35" s="23">
        <f>IF(H35="国家级",10000,IF(H35="省级",5000,IF(H35="校级",2500,50000)))</f>
        <v>2500</v>
      </c>
      <c r="J35" s="23">
        <f>8*2500</f>
        <v>20000</v>
      </c>
      <c r="K35" s="35">
        <v>20000</v>
      </c>
    </row>
    <row r="36" customFormat="1" spans="1:11">
      <c r="A36" s="25"/>
      <c r="B36" s="21"/>
      <c r="C36" s="21"/>
      <c r="D36" s="23">
        <v>201810589275</v>
      </c>
      <c r="E36" s="24" t="s">
        <v>667</v>
      </c>
      <c r="F36" s="24" t="s">
        <v>668</v>
      </c>
      <c r="G36" s="24" t="s">
        <v>669</v>
      </c>
      <c r="H36" s="24" t="s">
        <v>606</v>
      </c>
      <c r="I36" s="23">
        <f>IF(H36="国家级",10000,IF(H36="省级",5000,IF(H36="校级",2500,50000)))</f>
        <v>2500</v>
      </c>
      <c r="J36" s="23"/>
      <c r="K36" s="35"/>
    </row>
    <row r="37" customFormat="1" hidden="1" customHeight="1" spans="1:11">
      <c r="A37" s="25"/>
      <c r="B37" s="21"/>
      <c r="C37" s="21"/>
      <c r="D37" s="23">
        <v>201810589035</v>
      </c>
      <c r="E37" s="24" t="s">
        <v>35</v>
      </c>
      <c r="F37" s="24" t="s">
        <v>36</v>
      </c>
      <c r="G37" s="24" t="s">
        <v>37</v>
      </c>
      <c r="H37" s="24" t="s">
        <v>3</v>
      </c>
      <c r="I37" s="23">
        <f t="shared" si="0"/>
        <v>10000</v>
      </c>
      <c r="J37" s="23"/>
      <c r="K37" s="35"/>
    </row>
    <row r="38" customFormat="1" hidden="1" customHeight="1" spans="1:11">
      <c r="A38" s="25"/>
      <c r="B38" s="21"/>
      <c r="C38" s="21"/>
      <c r="D38" s="23">
        <v>201810589143</v>
      </c>
      <c r="E38" s="24" t="s">
        <v>270</v>
      </c>
      <c r="F38" s="24" t="s">
        <v>271</v>
      </c>
      <c r="G38" s="24" t="s">
        <v>272</v>
      </c>
      <c r="H38" s="24" t="s">
        <v>243</v>
      </c>
      <c r="I38" s="23">
        <f t="shared" si="0"/>
        <v>5000</v>
      </c>
      <c r="J38" s="23"/>
      <c r="K38" s="35"/>
    </row>
    <row r="39" customFormat="1" hidden="1" customHeight="1" spans="1:11">
      <c r="A39" s="25"/>
      <c r="B39" s="21"/>
      <c r="C39" s="21"/>
      <c r="D39" s="23">
        <v>201810589144</v>
      </c>
      <c r="E39" s="24" t="s">
        <v>273</v>
      </c>
      <c r="F39" s="24" t="s">
        <v>274</v>
      </c>
      <c r="G39" s="24" t="s">
        <v>275</v>
      </c>
      <c r="H39" s="24" t="s">
        <v>243</v>
      </c>
      <c r="I39" s="23">
        <f t="shared" si="0"/>
        <v>5000</v>
      </c>
      <c r="J39" s="23"/>
      <c r="K39" s="35"/>
    </row>
    <row r="40" customFormat="1" spans="1:11">
      <c r="A40" s="25"/>
      <c r="B40" s="21"/>
      <c r="C40" s="21"/>
      <c r="D40" s="23">
        <v>201810589364</v>
      </c>
      <c r="E40" s="24" t="s">
        <v>670</v>
      </c>
      <c r="F40" s="24" t="s">
        <v>671</v>
      </c>
      <c r="G40" s="24" t="s">
        <v>672</v>
      </c>
      <c r="H40" s="24" t="s">
        <v>606</v>
      </c>
      <c r="I40" s="23">
        <f>IF(H40="国家级",10000,IF(H40="省级",5000,IF(H40="校级",2500,50000)))</f>
        <v>2500</v>
      </c>
      <c r="J40" s="23"/>
      <c r="K40" s="35"/>
    </row>
    <row r="41" customFormat="1" spans="1:11">
      <c r="A41" s="25"/>
      <c r="B41" s="21"/>
      <c r="C41" s="21"/>
      <c r="D41" s="23">
        <v>201810589365</v>
      </c>
      <c r="E41" s="24" t="s">
        <v>673</v>
      </c>
      <c r="F41" s="24" t="s">
        <v>674</v>
      </c>
      <c r="G41" s="24" t="s">
        <v>675</v>
      </c>
      <c r="H41" s="24" t="s">
        <v>606</v>
      </c>
      <c r="I41" s="23">
        <f>IF(H41="国家级",10000,IF(H41="省级",5000,IF(H41="校级",2500,50000)))</f>
        <v>2500</v>
      </c>
      <c r="J41" s="23"/>
      <c r="K41" s="35"/>
    </row>
    <row r="42" customFormat="1" spans="1:13">
      <c r="A42" s="25"/>
      <c r="B42" s="21"/>
      <c r="C42" s="21"/>
      <c r="D42" s="23" t="s">
        <v>676</v>
      </c>
      <c r="E42" s="24" t="s">
        <v>677</v>
      </c>
      <c r="F42" s="24" t="s">
        <v>678</v>
      </c>
      <c r="G42" s="24" t="s">
        <v>679</v>
      </c>
      <c r="H42" s="24" t="s">
        <v>606</v>
      </c>
      <c r="I42" s="23">
        <f>IF(H42="国家级",10000,IF(H42="省级",5000,IF(H42="校级",2500,50000)))</f>
        <v>2500</v>
      </c>
      <c r="J42" s="23"/>
      <c r="K42" s="35"/>
      <c r="L42" s="45"/>
      <c r="M42" s="45"/>
    </row>
    <row r="43" customFormat="1" ht="37.5" spans="1:11">
      <c r="A43" s="25"/>
      <c r="B43" s="21"/>
      <c r="C43" s="21"/>
      <c r="D43" s="23" t="s">
        <v>680</v>
      </c>
      <c r="E43" s="24" t="s">
        <v>681</v>
      </c>
      <c r="F43" s="24" t="s">
        <v>682</v>
      </c>
      <c r="G43" s="24" t="s">
        <v>683</v>
      </c>
      <c r="H43" s="24" t="s">
        <v>606</v>
      </c>
      <c r="I43" s="23">
        <f>IF(H43="国家级",10000,IF(H43="省级",5000,IF(H43="校级",2500,50000)))</f>
        <v>2500</v>
      </c>
      <c r="J43" s="23"/>
      <c r="K43" s="35"/>
    </row>
    <row r="44" customFormat="1" spans="1:11">
      <c r="A44" s="25"/>
      <c r="B44" s="21"/>
      <c r="C44" s="21"/>
      <c r="D44" s="23" t="s">
        <v>684</v>
      </c>
      <c r="E44" s="24" t="s">
        <v>685</v>
      </c>
      <c r="F44" s="24" t="s">
        <v>686</v>
      </c>
      <c r="G44" s="24" t="s">
        <v>687</v>
      </c>
      <c r="H44" s="24" t="s">
        <v>606</v>
      </c>
      <c r="I44" s="23">
        <f>IF(H44="国家级",10000,IF(H44="省级",5000,IF(H44="校级",2500,50000)))</f>
        <v>2500</v>
      </c>
      <c r="J44" s="23"/>
      <c r="K44" s="35"/>
    </row>
    <row r="45" customFormat="1" ht="37.5" hidden="1" customHeight="1" spans="1:11">
      <c r="A45" s="25"/>
      <c r="B45" s="21"/>
      <c r="C45" s="21"/>
      <c r="D45" s="23" t="s">
        <v>38</v>
      </c>
      <c r="E45" s="24" t="s">
        <v>39</v>
      </c>
      <c r="F45" s="24" t="s">
        <v>40</v>
      </c>
      <c r="G45" s="24" t="s">
        <v>41</v>
      </c>
      <c r="H45" s="24" t="s">
        <v>24</v>
      </c>
      <c r="I45" s="23">
        <v>50000</v>
      </c>
      <c r="J45" s="23"/>
      <c r="K45" s="35"/>
    </row>
    <row r="46" customFormat="1" ht="20.25" spans="1:15">
      <c r="A46" s="25"/>
      <c r="B46" s="21"/>
      <c r="C46" s="21"/>
      <c r="D46" s="23" t="s">
        <v>688</v>
      </c>
      <c r="E46" s="24" t="s">
        <v>689</v>
      </c>
      <c r="F46" s="24" t="s">
        <v>690</v>
      </c>
      <c r="G46" s="24" t="s">
        <v>691</v>
      </c>
      <c r="H46" s="24" t="s">
        <v>606</v>
      </c>
      <c r="I46" s="23">
        <f>IF(H46="国家级",10000,IF(H46="省级",5000,IF(H46="校级",2500,50000)))</f>
        <v>2500</v>
      </c>
      <c r="J46" s="23"/>
      <c r="K46" s="35"/>
      <c r="L46" s="46"/>
      <c r="M46" s="46"/>
      <c r="N46" s="47"/>
      <c r="O46" s="45"/>
    </row>
    <row r="47" customFormat="1" hidden="1" customHeight="1" spans="1:11">
      <c r="A47" s="25"/>
      <c r="B47" s="21"/>
      <c r="C47" s="21"/>
      <c r="D47" s="23" t="s">
        <v>276</v>
      </c>
      <c r="E47" s="24" t="s">
        <v>277</v>
      </c>
      <c r="F47" s="24" t="s">
        <v>278</v>
      </c>
      <c r="G47" s="24" t="s">
        <v>279</v>
      </c>
      <c r="H47" s="24" t="s">
        <v>243</v>
      </c>
      <c r="I47" s="23">
        <f t="shared" si="0"/>
        <v>5000</v>
      </c>
      <c r="J47" s="23"/>
      <c r="K47" s="35"/>
    </row>
    <row r="48" customFormat="1" hidden="1" customHeight="1" spans="1:11">
      <c r="A48" s="31"/>
      <c r="B48" s="21"/>
      <c r="C48" s="21"/>
      <c r="D48" s="23" t="s">
        <v>280</v>
      </c>
      <c r="E48" s="24" t="s">
        <v>281</v>
      </c>
      <c r="F48" s="24" t="s">
        <v>282</v>
      </c>
      <c r="G48" s="24" t="s">
        <v>283</v>
      </c>
      <c r="H48" s="24" t="s">
        <v>243</v>
      </c>
      <c r="I48" s="23">
        <f t="shared" si="0"/>
        <v>5000</v>
      </c>
      <c r="J48" s="23"/>
      <c r="K48" s="35"/>
    </row>
    <row r="49" ht="40.5" hidden="1" spans="1:11">
      <c r="A49" s="34" t="s">
        <v>42</v>
      </c>
      <c r="B49" s="21" t="s">
        <v>43</v>
      </c>
      <c r="C49" s="21"/>
      <c r="D49" s="35" t="s">
        <v>44</v>
      </c>
      <c r="E49" s="21" t="s">
        <v>45</v>
      </c>
      <c r="F49" s="22" t="s">
        <v>46</v>
      </c>
      <c r="G49" s="36" t="s">
        <v>47</v>
      </c>
      <c r="H49" s="21" t="s">
        <v>3</v>
      </c>
      <c r="I49" s="23">
        <f t="shared" si="0"/>
        <v>10000</v>
      </c>
      <c r="J49" s="23"/>
      <c r="K49" s="23">
        <v>10000</v>
      </c>
    </row>
    <row r="50" hidden="1" customHeight="1" spans="1:11">
      <c r="A50" s="20" t="s">
        <v>692</v>
      </c>
      <c r="B50" s="21" t="s">
        <v>49</v>
      </c>
      <c r="C50" s="37">
        <v>1</v>
      </c>
      <c r="D50" s="23" t="s">
        <v>284</v>
      </c>
      <c r="E50" s="21" t="s">
        <v>285</v>
      </c>
      <c r="F50" s="21" t="s">
        <v>286</v>
      </c>
      <c r="G50" s="38" t="s">
        <v>287</v>
      </c>
      <c r="H50" s="21" t="s">
        <v>243</v>
      </c>
      <c r="I50" s="23">
        <f t="shared" si="0"/>
        <v>5000</v>
      </c>
      <c r="J50" s="23">
        <v>2500</v>
      </c>
      <c r="K50" s="23">
        <v>2500</v>
      </c>
    </row>
    <row r="51" hidden="1" customHeight="1" spans="1:11">
      <c r="A51" s="25"/>
      <c r="B51" s="21"/>
      <c r="C51" s="37"/>
      <c r="D51" s="23" t="s">
        <v>288</v>
      </c>
      <c r="E51" s="21" t="s">
        <v>289</v>
      </c>
      <c r="F51" s="21" t="s">
        <v>290</v>
      </c>
      <c r="G51" s="38" t="s">
        <v>291</v>
      </c>
      <c r="H51" s="21" t="s">
        <v>243</v>
      </c>
      <c r="I51" s="23">
        <f t="shared" si="0"/>
        <v>5000</v>
      </c>
      <c r="J51" s="23"/>
      <c r="K51" s="23"/>
    </row>
    <row r="52" ht="37.5" hidden="1" customHeight="1" spans="1:11">
      <c r="A52" s="25"/>
      <c r="B52" s="21"/>
      <c r="C52" s="37"/>
      <c r="D52" s="35" t="s">
        <v>50</v>
      </c>
      <c r="E52" s="21" t="s">
        <v>51</v>
      </c>
      <c r="F52" s="21" t="s">
        <v>52</v>
      </c>
      <c r="G52" s="24" t="s">
        <v>53</v>
      </c>
      <c r="H52" s="21" t="s">
        <v>24</v>
      </c>
      <c r="I52" s="23">
        <v>50000</v>
      </c>
      <c r="J52" s="23"/>
      <c r="K52" s="23"/>
    </row>
    <row r="53" ht="41.25" customHeight="1" spans="1:11">
      <c r="A53" s="31"/>
      <c r="B53" s="21"/>
      <c r="C53" s="37"/>
      <c r="D53" s="35" t="s">
        <v>693</v>
      </c>
      <c r="E53" s="21" t="s">
        <v>694</v>
      </c>
      <c r="F53" s="39" t="s">
        <v>695</v>
      </c>
      <c r="G53" s="40">
        <v>20151614310043</v>
      </c>
      <c r="H53" s="21" t="s">
        <v>606</v>
      </c>
      <c r="I53" s="23">
        <f>IF(H53="国家级",10000,IF(H53="省级",5000,IF(H53="校级",2500,50000)))</f>
        <v>2500</v>
      </c>
      <c r="J53" s="23"/>
      <c r="K53" s="23"/>
    </row>
    <row r="54" hidden="1" customHeight="1" spans="1:11">
      <c r="A54" s="20" t="s">
        <v>696</v>
      </c>
      <c r="B54" s="21" t="s">
        <v>293</v>
      </c>
      <c r="C54" s="21">
        <v>9</v>
      </c>
      <c r="D54" s="35" t="s">
        <v>294</v>
      </c>
      <c r="E54" s="21" t="s">
        <v>295</v>
      </c>
      <c r="F54" s="21" t="s">
        <v>296</v>
      </c>
      <c r="G54" s="36" t="s">
        <v>297</v>
      </c>
      <c r="H54" s="21" t="s">
        <v>243</v>
      </c>
      <c r="I54" s="23">
        <f t="shared" si="0"/>
        <v>5000</v>
      </c>
      <c r="J54" s="23">
        <f>9*2500</f>
        <v>22500</v>
      </c>
      <c r="K54" s="23">
        <v>22500</v>
      </c>
    </row>
    <row r="55" ht="37.5" hidden="1" customHeight="1" spans="1:11">
      <c r="A55" s="25"/>
      <c r="B55" s="21"/>
      <c r="C55" s="21"/>
      <c r="D55" s="35" t="s">
        <v>298</v>
      </c>
      <c r="E55" s="21" t="s">
        <v>299</v>
      </c>
      <c r="F55" s="21" t="s">
        <v>300</v>
      </c>
      <c r="G55" s="36" t="s">
        <v>301</v>
      </c>
      <c r="H55" s="21" t="s">
        <v>243</v>
      </c>
      <c r="I55" s="23">
        <f t="shared" si="0"/>
        <v>5000</v>
      </c>
      <c r="J55" s="23"/>
      <c r="K55" s="23"/>
    </row>
    <row r="56" spans="1:11">
      <c r="A56" s="25"/>
      <c r="B56" s="21"/>
      <c r="C56" s="21"/>
      <c r="D56" s="35" t="s">
        <v>697</v>
      </c>
      <c r="E56" s="21" t="s">
        <v>698</v>
      </c>
      <c r="F56" s="21" t="s">
        <v>699</v>
      </c>
      <c r="G56" s="38" t="s">
        <v>700</v>
      </c>
      <c r="H56" s="21" t="s">
        <v>606</v>
      </c>
      <c r="I56" s="23">
        <f>IF(H56="国家级",10000,IF(H56="省级",5000,IF(H56="校级",2500,50000)))</f>
        <v>2500</v>
      </c>
      <c r="J56" s="23"/>
      <c r="K56" s="23"/>
    </row>
    <row r="57" spans="1:11">
      <c r="A57" s="25"/>
      <c r="B57" s="21"/>
      <c r="C57" s="21"/>
      <c r="D57" s="35" t="s">
        <v>701</v>
      </c>
      <c r="E57" s="21" t="s">
        <v>702</v>
      </c>
      <c r="F57" s="21" t="s">
        <v>703</v>
      </c>
      <c r="G57" s="38" t="s">
        <v>704</v>
      </c>
      <c r="H57" s="21" t="s">
        <v>606</v>
      </c>
      <c r="I57" s="23">
        <f>IF(H57="国家级",10000,IF(H57="省级",5000,IF(H57="校级",2500,50000)))</f>
        <v>2500</v>
      </c>
      <c r="J57" s="23"/>
      <c r="K57" s="23"/>
    </row>
    <row r="58" spans="1:11">
      <c r="A58" s="25"/>
      <c r="B58" s="21"/>
      <c r="C58" s="21"/>
      <c r="D58" s="35" t="s">
        <v>705</v>
      </c>
      <c r="E58" s="21" t="s">
        <v>706</v>
      </c>
      <c r="F58" s="21" t="s">
        <v>707</v>
      </c>
      <c r="G58" s="38" t="s">
        <v>708</v>
      </c>
      <c r="H58" s="21" t="s">
        <v>606</v>
      </c>
      <c r="I58" s="23">
        <f>IF(H58="国家级",10000,IF(H58="省级",5000,IF(H58="校级",2500,50000)))</f>
        <v>2500</v>
      </c>
      <c r="J58" s="23"/>
      <c r="K58" s="23"/>
    </row>
    <row r="59" spans="1:11">
      <c r="A59" s="25"/>
      <c r="B59" s="21"/>
      <c r="C59" s="21"/>
      <c r="D59" s="35" t="s">
        <v>709</v>
      </c>
      <c r="E59" s="21" t="s">
        <v>710</v>
      </c>
      <c r="F59" s="21" t="s">
        <v>711</v>
      </c>
      <c r="G59" s="38" t="s">
        <v>712</v>
      </c>
      <c r="H59" s="21" t="s">
        <v>606</v>
      </c>
      <c r="I59" s="23">
        <f>IF(H59="国家级",10000,IF(H59="省级",5000,IF(H59="校级",2500,50000)))</f>
        <v>2500</v>
      </c>
      <c r="J59" s="23"/>
      <c r="K59" s="23"/>
    </row>
    <row r="60" hidden="1" customHeight="1" spans="1:11">
      <c r="A60" s="25"/>
      <c r="B60" s="21"/>
      <c r="C60" s="21"/>
      <c r="D60" s="35" t="s">
        <v>302</v>
      </c>
      <c r="E60" s="21" t="s">
        <v>303</v>
      </c>
      <c r="F60" s="39" t="s">
        <v>304</v>
      </c>
      <c r="G60" s="36" t="s">
        <v>305</v>
      </c>
      <c r="H60" s="21" t="s">
        <v>243</v>
      </c>
      <c r="I60" s="23">
        <f t="shared" si="0"/>
        <v>5000</v>
      </c>
      <c r="J60" s="23"/>
      <c r="K60" s="23"/>
    </row>
    <row r="61" hidden="1" customHeight="1" spans="1:11">
      <c r="A61" s="25"/>
      <c r="B61" s="21"/>
      <c r="C61" s="21"/>
      <c r="D61" s="35" t="s">
        <v>306</v>
      </c>
      <c r="E61" s="39" t="s">
        <v>307</v>
      </c>
      <c r="F61" s="39" t="s">
        <v>308</v>
      </c>
      <c r="G61" s="41" t="s">
        <v>309</v>
      </c>
      <c r="H61" s="21" t="s">
        <v>243</v>
      </c>
      <c r="I61" s="23">
        <f t="shared" si="0"/>
        <v>5000</v>
      </c>
      <c r="J61" s="23"/>
      <c r="K61" s="23"/>
    </row>
    <row r="62" spans="1:11">
      <c r="A62" s="25"/>
      <c r="B62" s="21"/>
      <c r="C62" s="21"/>
      <c r="D62" s="35" t="s">
        <v>713</v>
      </c>
      <c r="E62" s="21" t="s">
        <v>714</v>
      </c>
      <c r="F62" s="22" t="s">
        <v>715</v>
      </c>
      <c r="G62" s="42" t="s">
        <v>716</v>
      </c>
      <c r="H62" s="21" t="s">
        <v>606</v>
      </c>
      <c r="I62" s="23">
        <f>IF(H62="国家级",10000,IF(H62="省级",5000,IF(H62="校级",2500,50000)))</f>
        <v>2500</v>
      </c>
      <c r="J62" s="23"/>
      <c r="K62" s="23"/>
    </row>
    <row r="63" ht="37.5" spans="1:11">
      <c r="A63" s="25"/>
      <c r="B63" s="21"/>
      <c r="C63" s="21"/>
      <c r="D63" s="35" t="s">
        <v>717</v>
      </c>
      <c r="E63" s="21" t="s">
        <v>718</v>
      </c>
      <c r="F63" s="22" t="s">
        <v>719</v>
      </c>
      <c r="G63" s="42" t="s">
        <v>720</v>
      </c>
      <c r="H63" s="21" t="s">
        <v>606</v>
      </c>
      <c r="I63" s="23">
        <f>IF(H63="国家级",10000,IF(H63="省级",5000,IF(H63="校级",2500,50000)))</f>
        <v>2500</v>
      </c>
      <c r="J63" s="23"/>
      <c r="K63" s="23"/>
    </row>
    <row r="64" spans="1:11">
      <c r="A64" s="25"/>
      <c r="B64" s="21"/>
      <c r="C64" s="21"/>
      <c r="D64" s="35" t="s">
        <v>721</v>
      </c>
      <c r="E64" s="21" t="s">
        <v>722</v>
      </c>
      <c r="F64" s="22" t="s">
        <v>723</v>
      </c>
      <c r="G64" s="42" t="s">
        <v>724</v>
      </c>
      <c r="H64" s="21" t="s">
        <v>606</v>
      </c>
      <c r="I64" s="23">
        <f>IF(H64="国家级",10000,IF(H64="省级",5000,IF(H64="校级",2500,50000)))</f>
        <v>2500</v>
      </c>
      <c r="J64" s="23"/>
      <c r="K64" s="23"/>
    </row>
    <row r="65" ht="37.5" spans="1:11">
      <c r="A65" s="25"/>
      <c r="B65" s="21"/>
      <c r="C65" s="21"/>
      <c r="D65" s="35" t="s">
        <v>725</v>
      </c>
      <c r="E65" s="21" t="s">
        <v>726</v>
      </c>
      <c r="F65" s="22" t="s">
        <v>727</v>
      </c>
      <c r="G65" s="42" t="s">
        <v>728</v>
      </c>
      <c r="H65" s="21" t="s">
        <v>606</v>
      </c>
      <c r="I65" s="23">
        <f>IF(H65="国家级",10000,IF(H65="省级",5000,IF(H65="校级",2500,50000)))</f>
        <v>2500</v>
      </c>
      <c r="J65" s="23"/>
      <c r="K65" s="23"/>
    </row>
    <row r="66" spans="1:11">
      <c r="A66" s="31"/>
      <c r="B66" s="21"/>
      <c r="C66" s="21"/>
      <c r="D66" s="35" t="s">
        <v>729</v>
      </c>
      <c r="E66" s="21" t="s">
        <v>730</v>
      </c>
      <c r="F66" s="22" t="s">
        <v>731</v>
      </c>
      <c r="G66" s="42" t="s">
        <v>732</v>
      </c>
      <c r="H66" s="21" t="s">
        <v>606</v>
      </c>
      <c r="I66" s="23">
        <f>IF(H66="国家级",10000,IF(H66="省级",5000,IF(H66="校级",2500,50000)))</f>
        <v>2500</v>
      </c>
      <c r="J66" s="23"/>
      <c r="K66" s="23"/>
    </row>
    <row r="67" ht="37.5" hidden="1" customHeight="1" spans="1:11">
      <c r="A67" s="20" t="s">
        <v>733</v>
      </c>
      <c r="B67" s="21" t="s">
        <v>55</v>
      </c>
      <c r="C67" s="37">
        <v>11</v>
      </c>
      <c r="D67" s="35" t="s">
        <v>56</v>
      </c>
      <c r="E67" s="21" t="s">
        <v>57</v>
      </c>
      <c r="F67" s="21" t="s">
        <v>58</v>
      </c>
      <c r="G67" s="24" t="s">
        <v>59</v>
      </c>
      <c r="H67" s="21" t="s">
        <v>3</v>
      </c>
      <c r="I67" s="23">
        <f t="shared" si="0"/>
        <v>10000</v>
      </c>
      <c r="J67" s="23">
        <f>11*2500</f>
        <v>27500</v>
      </c>
      <c r="K67" s="23">
        <v>27500</v>
      </c>
    </row>
    <row r="68" hidden="1" customHeight="1" spans="1:11">
      <c r="A68" s="25"/>
      <c r="B68" s="21"/>
      <c r="C68" s="37"/>
      <c r="D68" s="35" t="s">
        <v>60</v>
      </c>
      <c r="E68" s="21" t="s">
        <v>61</v>
      </c>
      <c r="F68" s="21" t="s">
        <v>62</v>
      </c>
      <c r="G68" s="24" t="s">
        <v>63</v>
      </c>
      <c r="H68" s="21" t="s">
        <v>3</v>
      </c>
      <c r="I68" s="23">
        <f t="shared" si="0"/>
        <v>10000</v>
      </c>
      <c r="J68" s="23"/>
      <c r="K68" s="23"/>
    </row>
    <row r="69" hidden="1" customHeight="1" spans="1:11">
      <c r="A69" s="25"/>
      <c r="B69" s="21"/>
      <c r="C69" s="37"/>
      <c r="D69" s="35" t="s">
        <v>64</v>
      </c>
      <c r="E69" s="21" t="s">
        <v>65</v>
      </c>
      <c r="F69" s="21" t="s">
        <v>66</v>
      </c>
      <c r="G69" s="24" t="s">
        <v>67</v>
      </c>
      <c r="H69" s="21" t="s">
        <v>3</v>
      </c>
      <c r="I69" s="23">
        <f t="shared" ref="I69:I126" si="2">IF(H69="国家级",10000,IF(H69="省级",5000,IF(H69="校级",2000,50000)))</f>
        <v>10000</v>
      </c>
      <c r="J69" s="23"/>
      <c r="K69" s="23"/>
    </row>
    <row r="70" hidden="1" customHeight="1" spans="1:11">
      <c r="A70" s="25"/>
      <c r="B70" s="21"/>
      <c r="C70" s="37"/>
      <c r="D70" s="35" t="s">
        <v>310</v>
      </c>
      <c r="E70" s="21" t="s">
        <v>311</v>
      </c>
      <c r="F70" s="21" t="s">
        <v>312</v>
      </c>
      <c r="G70" s="36" t="s">
        <v>313</v>
      </c>
      <c r="H70" s="21" t="s">
        <v>243</v>
      </c>
      <c r="I70" s="23">
        <f t="shared" si="2"/>
        <v>5000</v>
      </c>
      <c r="J70" s="23"/>
      <c r="K70" s="23"/>
    </row>
    <row r="71" ht="37.5" hidden="1" customHeight="1" spans="1:11">
      <c r="A71" s="25"/>
      <c r="B71" s="21"/>
      <c r="C71" s="37"/>
      <c r="D71" s="35" t="s">
        <v>314</v>
      </c>
      <c r="E71" s="21" t="s">
        <v>315</v>
      </c>
      <c r="F71" s="21" t="s">
        <v>316</v>
      </c>
      <c r="G71" s="36" t="s">
        <v>317</v>
      </c>
      <c r="H71" s="21" t="s">
        <v>243</v>
      </c>
      <c r="I71" s="23">
        <f t="shared" si="2"/>
        <v>5000</v>
      </c>
      <c r="J71" s="23"/>
      <c r="K71" s="23"/>
    </row>
    <row r="72" hidden="1" customHeight="1" spans="1:11">
      <c r="A72" s="25"/>
      <c r="B72" s="21"/>
      <c r="C72" s="37"/>
      <c r="D72" s="35" t="s">
        <v>318</v>
      </c>
      <c r="E72" s="21" t="s">
        <v>319</v>
      </c>
      <c r="F72" s="21" t="s">
        <v>320</v>
      </c>
      <c r="G72" s="36" t="s">
        <v>321</v>
      </c>
      <c r="H72" s="21" t="s">
        <v>243</v>
      </c>
      <c r="I72" s="23">
        <f t="shared" si="2"/>
        <v>5000</v>
      </c>
      <c r="J72" s="23"/>
      <c r="K72" s="23"/>
    </row>
    <row r="73" hidden="1" customHeight="1" spans="1:11">
      <c r="A73" s="25"/>
      <c r="B73" s="21"/>
      <c r="C73" s="37"/>
      <c r="D73" s="35" t="s">
        <v>322</v>
      </c>
      <c r="E73" s="21" t="s">
        <v>323</v>
      </c>
      <c r="F73" s="21" t="s">
        <v>324</v>
      </c>
      <c r="G73" s="36" t="s">
        <v>325</v>
      </c>
      <c r="H73" s="21" t="s">
        <v>243</v>
      </c>
      <c r="I73" s="23">
        <f t="shared" si="2"/>
        <v>5000</v>
      </c>
      <c r="J73" s="23"/>
      <c r="K73" s="23"/>
    </row>
    <row r="74" ht="37.5" hidden="1" customHeight="1" spans="1:11">
      <c r="A74" s="25"/>
      <c r="B74" s="21"/>
      <c r="C74" s="37"/>
      <c r="D74" s="35" t="s">
        <v>326</v>
      </c>
      <c r="E74" s="21" t="s">
        <v>327</v>
      </c>
      <c r="F74" s="21" t="s">
        <v>328</v>
      </c>
      <c r="G74" s="36" t="s">
        <v>329</v>
      </c>
      <c r="H74" s="21" t="s">
        <v>243</v>
      </c>
      <c r="I74" s="23">
        <f t="shared" si="2"/>
        <v>5000</v>
      </c>
      <c r="J74" s="23"/>
      <c r="K74" s="23"/>
    </row>
    <row r="75" ht="37.5" hidden="1" customHeight="1" spans="1:11">
      <c r="A75" s="25"/>
      <c r="B75" s="21"/>
      <c r="C75" s="37"/>
      <c r="D75" s="35" t="s">
        <v>330</v>
      </c>
      <c r="E75" s="21" t="s">
        <v>331</v>
      </c>
      <c r="F75" s="21" t="s">
        <v>332</v>
      </c>
      <c r="G75" s="36" t="s">
        <v>333</v>
      </c>
      <c r="H75" s="21" t="s">
        <v>243</v>
      </c>
      <c r="I75" s="23">
        <f t="shared" si="2"/>
        <v>5000</v>
      </c>
      <c r="J75" s="23"/>
      <c r="K75" s="23"/>
    </row>
    <row r="76" hidden="1" customHeight="1" spans="1:11">
      <c r="A76" s="25"/>
      <c r="B76" s="21"/>
      <c r="C76" s="37"/>
      <c r="D76" s="35" t="s">
        <v>334</v>
      </c>
      <c r="E76" s="21" t="s">
        <v>335</v>
      </c>
      <c r="F76" s="21" t="s">
        <v>336</v>
      </c>
      <c r="G76" s="36" t="s">
        <v>337</v>
      </c>
      <c r="H76" s="21" t="s">
        <v>243</v>
      </c>
      <c r="I76" s="23">
        <f t="shared" si="2"/>
        <v>5000</v>
      </c>
      <c r="J76" s="23"/>
      <c r="K76" s="23"/>
    </row>
    <row r="77" ht="37.5" spans="1:11">
      <c r="A77" s="25"/>
      <c r="B77" s="21"/>
      <c r="C77" s="37"/>
      <c r="D77" s="35" t="s">
        <v>734</v>
      </c>
      <c r="E77" s="21" t="s">
        <v>735</v>
      </c>
      <c r="F77" s="21" t="s">
        <v>736</v>
      </c>
      <c r="G77" s="38" t="s">
        <v>737</v>
      </c>
      <c r="H77" s="21" t="s">
        <v>606</v>
      </c>
      <c r="I77" s="23">
        <f t="shared" ref="I77:I89" si="3">IF(H77="国家级",10000,IF(H77="省级",5000,IF(H77="校级",2500,50000)))</f>
        <v>2500</v>
      </c>
      <c r="J77" s="23"/>
      <c r="K77" s="23"/>
    </row>
    <row r="78" ht="37.5" spans="1:11">
      <c r="A78" s="25"/>
      <c r="B78" s="21"/>
      <c r="C78" s="37"/>
      <c r="D78" s="35" t="s">
        <v>738</v>
      </c>
      <c r="E78" s="21" t="s">
        <v>739</v>
      </c>
      <c r="F78" s="21" t="s">
        <v>740</v>
      </c>
      <c r="G78" s="38" t="s">
        <v>741</v>
      </c>
      <c r="H78" s="21" t="s">
        <v>606</v>
      </c>
      <c r="I78" s="23">
        <f t="shared" si="3"/>
        <v>2500</v>
      </c>
      <c r="J78" s="23"/>
      <c r="K78" s="23"/>
    </row>
    <row r="79" spans="1:11">
      <c r="A79" s="25"/>
      <c r="B79" s="21"/>
      <c r="C79" s="37"/>
      <c r="D79" s="35" t="s">
        <v>742</v>
      </c>
      <c r="E79" s="21" t="s">
        <v>743</v>
      </c>
      <c r="F79" s="21" t="s">
        <v>744</v>
      </c>
      <c r="G79" s="38" t="s">
        <v>745</v>
      </c>
      <c r="H79" s="21" t="s">
        <v>606</v>
      </c>
      <c r="I79" s="23">
        <f t="shared" si="3"/>
        <v>2500</v>
      </c>
      <c r="J79" s="23"/>
      <c r="K79" s="23"/>
    </row>
    <row r="80" spans="1:11">
      <c r="A80" s="25"/>
      <c r="B80" s="21"/>
      <c r="C80" s="37"/>
      <c r="D80" s="35" t="s">
        <v>746</v>
      </c>
      <c r="E80" s="21" t="s">
        <v>747</v>
      </c>
      <c r="F80" s="21" t="s">
        <v>748</v>
      </c>
      <c r="G80" s="38" t="s">
        <v>749</v>
      </c>
      <c r="H80" s="21" t="s">
        <v>606</v>
      </c>
      <c r="I80" s="23">
        <f t="shared" si="3"/>
        <v>2500</v>
      </c>
      <c r="J80" s="23"/>
      <c r="K80" s="23"/>
    </row>
    <row r="81" ht="37.5" spans="1:11">
      <c r="A81" s="25"/>
      <c r="B81" s="21"/>
      <c r="C81" s="37"/>
      <c r="D81" s="35" t="s">
        <v>750</v>
      </c>
      <c r="E81" s="21" t="s">
        <v>751</v>
      </c>
      <c r="F81" s="21" t="s">
        <v>752</v>
      </c>
      <c r="G81" s="38" t="s">
        <v>753</v>
      </c>
      <c r="H81" s="21" t="s">
        <v>606</v>
      </c>
      <c r="I81" s="23">
        <f t="shared" si="3"/>
        <v>2500</v>
      </c>
      <c r="J81" s="23"/>
      <c r="K81" s="23"/>
    </row>
    <row r="82" spans="1:11">
      <c r="A82" s="25"/>
      <c r="B82" s="21"/>
      <c r="C82" s="37"/>
      <c r="D82" s="35" t="s">
        <v>754</v>
      </c>
      <c r="E82" s="21" t="s">
        <v>755</v>
      </c>
      <c r="F82" s="21" t="s">
        <v>756</v>
      </c>
      <c r="G82" s="38" t="s">
        <v>757</v>
      </c>
      <c r="H82" s="21" t="s">
        <v>606</v>
      </c>
      <c r="I82" s="23">
        <f t="shared" si="3"/>
        <v>2500</v>
      </c>
      <c r="J82" s="23"/>
      <c r="K82" s="23"/>
    </row>
    <row r="83" spans="1:11">
      <c r="A83" s="25"/>
      <c r="B83" s="21"/>
      <c r="C83" s="37"/>
      <c r="D83" s="35" t="s">
        <v>758</v>
      </c>
      <c r="E83" s="21" t="s">
        <v>759</v>
      </c>
      <c r="F83" s="21" t="s">
        <v>760</v>
      </c>
      <c r="G83" s="38" t="s">
        <v>761</v>
      </c>
      <c r="H83" s="21" t="s">
        <v>606</v>
      </c>
      <c r="I83" s="23">
        <f t="shared" si="3"/>
        <v>2500</v>
      </c>
      <c r="J83" s="23"/>
      <c r="K83" s="23"/>
    </row>
    <row r="84" spans="1:11">
      <c r="A84" s="25"/>
      <c r="B84" s="21"/>
      <c r="C84" s="37"/>
      <c r="D84" s="35" t="s">
        <v>762</v>
      </c>
      <c r="E84" s="21" t="s">
        <v>763</v>
      </c>
      <c r="F84" s="21" t="s">
        <v>764</v>
      </c>
      <c r="G84" s="38" t="s">
        <v>765</v>
      </c>
      <c r="H84" s="21" t="s">
        <v>606</v>
      </c>
      <c r="I84" s="23">
        <f t="shared" si="3"/>
        <v>2500</v>
      </c>
      <c r="J84" s="23"/>
      <c r="K84" s="23"/>
    </row>
    <row r="85" ht="37.5" spans="1:11">
      <c r="A85" s="25"/>
      <c r="B85" s="21"/>
      <c r="C85" s="37"/>
      <c r="D85" s="35" t="s">
        <v>766</v>
      </c>
      <c r="E85" s="21" t="s">
        <v>767</v>
      </c>
      <c r="F85" s="21" t="s">
        <v>768</v>
      </c>
      <c r="G85" s="38" t="s">
        <v>769</v>
      </c>
      <c r="H85" s="21" t="s">
        <v>606</v>
      </c>
      <c r="I85" s="23">
        <f t="shared" si="3"/>
        <v>2500</v>
      </c>
      <c r="J85" s="23"/>
      <c r="K85" s="23"/>
    </row>
    <row r="86" spans="1:11">
      <c r="A86" s="25"/>
      <c r="B86" s="21"/>
      <c r="C86" s="37"/>
      <c r="D86" s="35" t="s">
        <v>770</v>
      </c>
      <c r="E86" s="21" t="s">
        <v>771</v>
      </c>
      <c r="F86" s="21" t="s">
        <v>772</v>
      </c>
      <c r="G86" s="38" t="s">
        <v>773</v>
      </c>
      <c r="H86" s="21" t="s">
        <v>606</v>
      </c>
      <c r="I86" s="23">
        <f t="shared" si="3"/>
        <v>2500</v>
      </c>
      <c r="J86" s="23"/>
      <c r="K86" s="23"/>
    </row>
    <row r="87" spans="1:11">
      <c r="A87" s="31"/>
      <c r="B87" s="21"/>
      <c r="C87" s="37"/>
      <c r="D87" s="35" t="s">
        <v>774</v>
      </c>
      <c r="E87" s="21" t="s">
        <v>775</v>
      </c>
      <c r="F87" s="21" t="s">
        <v>776</v>
      </c>
      <c r="G87" s="38" t="s">
        <v>777</v>
      </c>
      <c r="H87" s="21" t="s">
        <v>606</v>
      </c>
      <c r="I87" s="23">
        <f t="shared" si="3"/>
        <v>2500</v>
      </c>
      <c r="J87" s="23"/>
      <c r="K87" s="23"/>
    </row>
    <row r="88" spans="1:11">
      <c r="A88" s="20" t="s">
        <v>778</v>
      </c>
      <c r="B88" s="21" t="s">
        <v>69</v>
      </c>
      <c r="C88" s="22">
        <v>18</v>
      </c>
      <c r="D88" s="23" t="s">
        <v>779</v>
      </c>
      <c r="E88" s="21" t="s">
        <v>780</v>
      </c>
      <c r="F88" s="21" t="s">
        <v>781</v>
      </c>
      <c r="G88" s="38" t="s">
        <v>782</v>
      </c>
      <c r="H88" s="21" t="s">
        <v>606</v>
      </c>
      <c r="I88" s="23">
        <f t="shared" si="3"/>
        <v>2500</v>
      </c>
      <c r="J88" s="23">
        <f>18*2500</f>
        <v>45000</v>
      </c>
      <c r="K88" s="23">
        <v>45000</v>
      </c>
    </row>
    <row r="89" spans="1:11">
      <c r="A89" s="25"/>
      <c r="B89" s="21"/>
      <c r="C89" s="22"/>
      <c r="D89" s="23" t="s">
        <v>783</v>
      </c>
      <c r="E89" s="21" t="s">
        <v>784</v>
      </c>
      <c r="F89" s="21" t="s">
        <v>785</v>
      </c>
      <c r="G89" s="38" t="s">
        <v>786</v>
      </c>
      <c r="H89" s="21" t="s">
        <v>606</v>
      </c>
      <c r="I89" s="23">
        <f t="shared" si="3"/>
        <v>2500</v>
      </c>
      <c r="J89" s="23"/>
      <c r="K89" s="23"/>
    </row>
    <row r="90" hidden="1" customHeight="1" spans="1:11">
      <c r="A90" s="25"/>
      <c r="B90" s="21"/>
      <c r="C90" s="22"/>
      <c r="D90" s="23" t="s">
        <v>70</v>
      </c>
      <c r="E90" s="21" t="s">
        <v>71</v>
      </c>
      <c r="F90" s="21" t="s">
        <v>72</v>
      </c>
      <c r="G90" s="38" t="s">
        <v>73</v>
      </c>
      <c r="H90" s="21" t="s">
        <v>3</v>
      </c>
      <c r="I90" s="23">
        <f t="shared" si="2"/>
        <v>10000</v>
      </c>
      <c r="J90" s="23"/>
      <c r="K90" s="23"/>
    </row>
    <row r="91" hidden="1" customHeight="1" spans="1:11">
      <c r="A91" s="25"/>
      <c r="B91" s="21"/>
      <c r="C91" s="22"/>
      <c r="D91" s="23" t="s">
        <v>338</v>
      </c>
      <c r="E91" s="21" t="s">
        <v>339</v>
      </c>
      <c r="F91" s="21" t="s">
        <v>340</v>
      </c>
      <c r="G91" s="38" t="s">
        <v>341</v>
      </c>
      <c r="H91" s="21" t="s">
        <v>243</v>
      </c>
      <c r="I91" s="23">
        <f t="shared" si="2"/>
        <v>5000</v>
      </c>
      <c r="J91" s="23"/>
      <c r="K91" s="23"/>
    </row>
    <row r="92" hidden="1" customHeight="1" spans="1:11">
      <c r="A92" s="25"/>
      <c r="B92" s="21"/>
      <c r="C92" s="22"/>
      <c r="D92" s="23" t="s">
        <v>342</v>
      </c>
      <c r="E92" s="21" t="s">
        <v>343</v>
      </c>
      <c r="F92" s="21" t="s">
        <v>344</v>
      </c>
      <c r="G92" s="38" t="s">
        <v>345</v>
      </c>
      <c r="H92" s="21" t="s">
        <v>243</v>
      </c>
      <c r="I92" s="23">
        <f t="shared" si="2"/>
        <v>5000</v>
      </c>
      <c r="J92" s="23"/>
      <c r="K92" s="23"/>
    </row>
    <row r="93" spans="1:11">
      <c r="A93" s="25"/>
      <c r="B93" s="21"/>
      <c r="C93" s="22"/>
      <c r="D93" s="23" t="s">
        <v>787</v>
      </c>
      <c r="E93" s="21" t="s">
        <v>788</v>
      </c>
      <c r="F93" s="21" t="s">
        <v>789</v>
      </c>
      <c r="G93" s="38" t="s">
        <v>790</v>
      </c>
      <c r="H93" s="21" t="s">
        <v>606</v>
      </c>
      <c r="I93" s="23">
        <f>IF(H93="国家级",10000,IF(H93="省级",5000,IF(H93="校级",2500,50000)))</f>
        <v>2500</v>
      </c>
      <c r="J93" s="23"/>
      <c r="K93" s="23"/>
    </row>
    <row r="94" spans="1:11">
      <c r="A94" s="25"/>
      <c r="B94" s="21"/>
      <c r="C94" s="22"/>
      <c r="D94" s="23" t="s">
        <v>791</v>
      </c>
      <c r="E94" s="21" t="s">
        <v>792</v>
      </c>
      <c r="F94" s="21" t="s">
        <v>793</v>
      </c>
      <c r="G94" s="38" t="s">
        <v>794</v>
      </c>
      <c r="H94" s="21" t="s">
        <v>606</v>
      </c>
      <c r="I94" s="23">
        <f>IF(H94="国家级",10000,IF(H94="省级",5000,IF(H94="校级",2500,50000)))</f>
        <v>2500</v>
      </c>
      <c r="J94" s="23"/>
      <c r="K94" s="23"/>
    </row>
    <row r="95" spans="1:11">
      <c r="A95" s="25"/>
      <c r="B95" s="21"/>
      <c r="C95" s="22"/>
      <c r="D95" s="23" t="s">
        <v>795</v>
      </c>
      <c r="E95" s="21" t="s">
        <v>796</v>
      </c>
      <c r="F95" s="21" t="s">
        <v>797</v>
      </c>
      <c r="G95" s="38" t="s">
        <v>798</v>
      </c>
      <c r="H95" s="21" t="s">
        <v>606</v>
      </c>
      <c r="I95" s="23">
        <f>IF(H95="国家级",10000,IF(H95="省级",5000,IF(H95="校级",2500,50000)))</f>
        <v>2500</v>
      </c>
      <c r="J95" s="23"/>
      <c r="K95" s="23"/>
    </row>
    <row r="96" spans="1:11">
      <c r="A96" s="25"/>
      <c r="B96" s="21"/>
      <c r="C96" s="22"/>
      <c r="D96" s="23" t="s">
        <v>799</v>
      </c>
      <c r="E96" s="21" t="s">
        <v>800</v>
      </c>
      <c r="F96" s="21" t="s">
        <v>801</v>
      </c>
      <c r="G96" s="38" t="s">
        <v>802</v>
      </c>
      <c r="H96" s="21" t="s">
        <v>606</v>
      </c>
      <c r="I96" s="23">
        <f>IF(H96="国家级",10000,IF(H96="省级",5000,IF(H96="校级",2500,50000)))</f>
        <v>2500</v>
      </c>
      <c r="J96" s="23"/>
      <c r="K96" s="23"/>
    </row>
    <row r="97" hidden="1" customHeight="1" spans="1:11">
      <c r="A97" s="25"/>
      <c r="B97" s="21"/>
      <c r="C97" s="22"/>
      <c r="D97" s="23" t="s">
        <v>74</v>
      </c>
      <c r="E97" s="21" t="s">
        <v>75</v>
      </c>
      <c r="F97" s="21" t="s">
        <v>76</v>
      </c>
      <c r="G97" s="38" t="s">
        <v>77</v>
      </c>
      <c r="H97" s="21" t="s">
        <v>3</v>
      </c>
      <c r="I97" s="23">
        <f t="shared" si="2"/>
        <v>10000</v>
      </c>
      <c r="J97" s="23"/>
      <c r="K97" s="23"/>
    </row>
    <row r="98" hidden="1" customHeight="1" spans="1:11">
      <c r="A98" s="25"/>
      <c r="B98" s="21"/>
      <c r="C98" s="22"/>
      <c r="D98" s="23" t="s">
        <v>346</v>
      </c>
      <c r="E98" s="21" t="s">
        <v>347</v>
      </c>
      <c r="F98" s="21" t="s">
        <v>348</v>
      </c>
      <c r="G98" s="38" t="s">
        <v>349</v>
      </c>
      <c r="H98" s="21" t="s">
        <v>243</v>
      </c>
      <c r="I98" s="23">
        <f t="shared" si="2"/>
        <v>5000</v>
      </c>
      <c r="J98" s="23"/>
      <c r="K98" s="23"/>
    </row>
    <row r="99" hidden="1" customHeight="1" spans="1:11">
      <c r="A99" s="25"/>
      <c r="B99" s="21"/>
      <c r="C99" s="22"/>
      <c r="D99" s="23" t="s">
        <v>350</v>
      </c>
      <c r="E99" s="21" t="s">
        <v>351</v>
      </c>
      <c r="F99" s="21" t="s">
        <v>352</v>
      </c>
      <c r="G99" s="38" t="s">
        <v>353</v>
      </c>
      <c r="H99" s="21" t="s">
        <v>243</v>
      </c>
      <c r="I99" s="23">
        <f t="shared" si="2"/>
        <v>5000</v>
      </c>
      <c r="J99" s="23"/>
      <c r="K99" s="23"/>
    </row>
    <row r="100" spans="1:11">
      <c r="A100" s="25"/>
      <c r="B100" s="21"/>
      <c r="C100" s="22"/>
      <c r="D100" s="23" t="s">
        <v>803</v>
      </c>
      <c r="E100" s="21" t="s">
        <v>804</v>
      </c>
      <c r="F100" s="21" t="s">
        <v>805</v>
      </c>
      <c r="G100" s="38" t="s">
        <v>806</v>
      </c>
      <c r="H100" s="21" t="s">
        <v>606</v>
      </c>
      <c r="I100" s="23">
        <f>IF(H100="国家级",10000,IF(H100="省级",5000,IF(H100="校级",2500,50000)))</f>
        <v>2500</v>
      </c>
      <c r="J100" s="23"/>
      <c r="K100" s="23"/>
    </row>
    <row r="101" ht="37.5" spans="1:11">
      <c r="A101" s="25"/>
      <c r="B101" s="21"/>
      <c r="C101" s="22"/>
      <c r="D101" s="23" t="s">
        <v>807</v>
      </c>
      <c r="E101" s="21" t="s">
        <v>808</v>
      </c>
      <c r="F101" s="21" t="s">
        <v>809</v>
      </c>
      <c r="G101" s="38" t="s">
        <v>810</v>
      </c>
      <c r="H101" s="21" t="s">
        <v>606</v>
      </c>
      <c r="I101" s="23">
        <f>IF(H101="国家级",10000,IF(H101="省级",5000,IF(H101="校级",2500,50000)))</f>
        <v>2500</v>
      </c>
      <c r="J101" s="23"/>
      <c r="K101" s="23"/>
    </row>
    <row r="102" spans="1:11">
      <c r="A102" s="25"/>
      <c r="B102" s="21"/>
      <c r="C102" s="22"/>
      <c r="D102" s="23" t="s">
        <v>811</v>
      </c>
      <c r="E102" s="21" t="s">
        <v>812</v>
      </c>
      <c r="F102" s="21" t="s">
        <v>813</v>
      </c>
      <c r="G102" s="38" t="s">
        <v>814</v>
      </c>
      <c r="H102" s="21" t="s">
        <v>606</v>
      </c>
      <c r="I102" s="23">
        <f>IF(H102="国家级",10000,IF(H102="省级",5000,IF(H102="校级",2500,50000)))</f>
        <v>2500</v>
      </c>
      <c r="J102" s="23"/>
      <c r="K102" s="23"/>
    </row>
    <row r="103" s="1" customFormat="1" hidden="1" customHeight="1" spans="1:11">
      <c r="A103" s="25"/>
      <c r="B103" s="21"/>
      <c r="C103" s="22"/>
      <c r="D103" s="23" t="s">
        <v>78</v>
      </c>
      <c r="E103" s="21" t="s">
        <v>79</v>
      </c>
      <c r="F103" s="21" t="s">
        <v>80</v>
      </c>
      <c r="G103" s="38" t="s">
        <v>81</v>
      </c>
      <c r="H103" s="21" t="s">
        <v>3</v>
      </c>
      <c r="I103" s="23">
        <f t="shared" si="2"/>
        <v>10000</v>
      </c>
      <c r="J103" s="23"/>
      <c r="K103" s="23"/>
    </row>
    <row r="104" s="1" customFormat="1" hidden="1" customHeight="1" spans="1:11">
      <c r="A104" s="25"/>
      <c r="B104" s="21"/>
      <c r="C104" s="22"/>
      <c r="D104" s="23" t="s">
        <v>354</v>
      </c>
      <c r="E104" s="21" t="s">
        <v>355</v>
      </c>
      <c r="F104" s="21" t="s">
        <v>356</v>
      </c>
      <c r="G104" s="38" t="s">
        <v>357</v>
      </c>
      <c r="H104" s="21" t="s">
        <v>243</v>
      </c>
      <c r="I104" s="23">
        <f t="shared" si="2"/>
        <v>5000</v>
      </c>
      <c r="J104" s="23"/>
      <c r="K104" s="23"/>
    </row>
    <row r="105" s="1" customFormat="1" hidden="1" customHeight="1" spans="1:11">
      <c r="A105" s="25"/>
      <c r="B105" s="21"/>
      <c r="C105" s="22"/>
      <c r="D105" s="23" t="s">
        <v>358</v>
      </c>
      <c r="E105" s="21" t="s">
        <v>359</v>
      </c>
      <c r="F105" s="21" t="s">
        <v>360</v>
      </c>
      <c r="G105" s="38" t="s">
        <v>361</v>
      </c>
      <c r="H105" s="21" t="s">
        <v>243</v>
      </c>
      <c r="I105" s="23">
        <f t="shared" si="2"/>
        <v>5000</v>
      </c>
      <c r="J105" s="23"/>
      <c r="K105" s="23"/>
    </row>
    <row r="106" s="1" customFormat="1" hidden="1" customHeight="1" spans="1:11">
      <c r="A106" s="25"/>
      <c r="B106" s="21"/>
      <c r="C106" s="22"/>
      <c r="D106" s="23" t="s">
        <v>362</v>
      </c>
      <c r="E106" s="21" t="s">
        <v>363</v>
      </c>
      <c r="F106" s="21" t="s">
        <v>364</v>
      </c>
      <c r="G106" s="38" t="s">
        <v>365</v>
      </c>
      <c r="H106" s="21" t="s">
        <v>243</v>
      </c>
      <c r="I106" s="23">
        <f t="shared" si="2"/>
        <v>5000</v>
      </c>
      <c r="J106" s="23"/>
      <c r="K106" s="23"/>
    </row>
    <row r="107" s="1" customFormat="1" spans="1:11">
      <c r="A107" s="25"/>
      <c r="B107" s="21"/>
      <c r="C107" s="22"/>
      <c r="D107" s="23" t="s">
        <v>815</v>
      </c>
      <c r="E107" s="21" t="s">
        <v>816</v>
      </c>
      <c r="F107" s="21" t="s">
        <v>817</v>
      </c>
      <c r="G107" s="38" t="s">
        <v>818</v>
      </c>
      <c r="H107" s="21" t="s">
        <v>606</v>
      </c>
      <c r="I107" s="23">
        <f t="shared" ref="I107:I112" si="4">IF(H107="国家级",10000,IF(H107="省级",5000,IF(H107="校级",2500,50000)))</f>
        <v>2500</v>
      </c>
      <c r="J107" s="23"/>
      <c r="K107" s="23"/>
    </row>
    <row r="108" s="1" customFormat="1" spans="1:11">
      <c r="A108" s="25"/>
      <c r="B108" s="21"/>
      <c r="C108" s="22"/>
      <c r="D108" s="23" t="s">
        <v>819</v>
      </c>
      <c r="E108" s="21" t="s">
        <v>820</v>
      </c>
      <c r="F108" s="21" t="s">
        <v>821</v>
      </c>
      <c r="G108" s="38" t="s">
        <v>822</v>
      </c>
      <c r="H108" s="21" t="s">
        <v>606</v>
      </c>
      <c r="I108" s="23">
        <f t="shared" si="4"/>
        <v>2500</v>
      </c>
      <c r="J108" s="23"/>
      <c r="K108" s="23"/>
    </row>
    <row r="109" s="1" customFormat="1" spans="1:11">
      <c r="A109" s="25"/>
      <c r="B109" s="21"/>
      <c r="C109" s="22"/>
      <c r="D109" s="23" t="s">
        <v>823</v>
      </c>
      <c r="E109" s="21" t="s">
        <v>824</v>
      </c>
      <c r="F109" s="21" t="s">
        <v>825</v>
      </c>
      <c r="G109" s="38" t="s">
        <v>826</v>
      </c>
      <c r="H109" s="21" t="s">
        <v>606</v>
      </c>
      <c r="I109" s="23">
        <f t="shared" si="4"/>
        <v>2500</v>
      </c>
      <c r="J109" s="23"/>
      <c r="K109" s="23"/>
    </row>
    <row r="110" s="1" customFormat="1" spans="1:11">
      <c r="A110" s="25"/>
      <c r="B110" s="21"/>
      <c r="C110" s="22"/>
      <c r="D110" s="23" t="s">
        <v>827</v>
      </c>
      <c r="E110" s="21" t="s">
        <v>828</v>
      </c>
      <c r="F110" s="21" t="s">
        <v>829</v>
      </c>
      <c r="G110" s="38" t="s">
        <v>830</v>
      </c>
      <c r="H110" s="21" t="s">
        <v>606</v>
      </c>
      <c r="I110" s="23">
        <f t="shared" si="4"/>
        <v>2500</v>
      </c>
      <c r="J110" s="23"/>
      <c r="K110" s="23"/>
    </row>
    <row r="111" s="1" customFormat="1" spans="1:11">
      <c r="A111" s="25"/>
      <c r="B111" s="21"/>
      <c r="C111" s="22"/>
      <c r="D111" s="23" t="s">
        <v>831</v>
      </c>
      <c r="E111" s="21" t="s">
        <v>832</v>
      </c>
      <c r="F111" s="21" t="s">
        <v>833</v>
      </c>
      <c r="G111" s="38" t="s">
        <v>834</v>
      </c>
      <c r="H111" s="21" t="s">
        <v>606</v>
      </c>
      <c r="I111" s="23">
        <f t="shared" si="4"/>
        <v>2500</v>
      </c>
      <c r="J111" s="23"/>
      <c r="K111" s="23"/>
    </row>
    <row r="112" s="1" customFormat="1" spans="1:11">
      <c r="A112" s="25"/>
      <c r="B112" s="21"/>
      <c r="C112" s="22"/>
      <c r="D112" s="23" t="s">
        <v>835</v>
      </c>
      <c r="E112" s="21" t="s">
        <v>836</v>
      </c>
      <c r="F112" s="21" t="s">
        <v>837</v>
      </c>
      <c r="G112" s="38" t="s">
        <v>838</v>
      </c>
      <c r="H112" s="21" t="s">
        <v>606</v>
      </c>
      <c r="I112" s="23">
        <f t="shared" si="4"/>
        <v>2500</v>
      </c>
      <c r="J112" s="23"/>
      <c r="K112" s="23"/>
    </row>
    <row r="113" hidden="1" customHeight="1" spans="1:11">
      <c r="A113" s="25"/>
      <c r="B113" s="21"/>
      <c r="C113" s="22"/>
      <c r="D113" s="23" t="s">
        <v>82</v>
      </c>
      <c r="E113" s="21" t="s">
        <v>83</v>
      </c>
      <c r="F113" s="21" t="s">
        <v>84</v>
      </c>
      <c r="G113" s="38" t="s">
        <v>85</v>
      </c>
      <c r="H113" s="21" t="s">
        <v>3</v>
      </c>
      <c r="I113" s="23">
        <f t="shared" si="2"/>
        <v>10000</v>
      </c>
      <c r="J113" s="23"/>
      <c r="K113" s="23"/>
    </row>
    <row r="114" hidden="1" customHeight="1" spans="1:11">
      <c r="A114" s="25"/>
      <c r="B114" s="21"/>
      <c r="C114" s="22"/>
      <c r="D114" s="23" t="s">
        <v>366</v>
      </c>
      <c r="E114" s="21" t="s">
        <v>367</v>
      </c>
      <c r="F114" s="21" t="s">
        <v>368</v>
      </c>
      <c r="G114" s="38" t="s">
        <v>369</v>
      </c>
      <c r="H114" s="21" t="s">
        <v>243</v>
      </c>
      <c r="I114" s="23">
        <f t="shared" si="2"/>
        <v>5000</v>
      </c>
      <c r="J114" s="23"/>
      <c r="K114" s="23"/>
    </row>
    <row r="115" hidden="1" customHeight="1" spans="1:11">
      <c r="A115" s="25"/>
      <c r="B115" s="21"/>
      <c r="C115" s="22"/>
      <c r="D115" s="23" t="s">
        <v>370</v>
      </c>
      <c r="E115" s="21" t="s">
        <v>371</v>
      </c>
      <c r="F115" s="21" t="s">
        <v>372</v>
      </c>
      <c r="G115" s="38" t="s">
        <v>373</v>
      </c>
      <c r="H115" s="21" t="s">
        <v>243</v>
      </c>
      <c r="I115" s="23">
        <f t="shared" si="2"/>
        <v>5000</v>
      </c>
      <c r="J115" s="23"/>
      <c r="K115" s="23"/>
    </row>
    <row r="116" spans="1:11">
      <c r="A116" s="25"/>
      <c r="B116" s="21"/>
      <c r="C116" s="22"/>
      <c r="D116" s="35" t="s">
        <v>839</v>
      </c>
      <c r="E116" s="21" t="s">
        <v>840</v>
      </c>
      <c r="F116" s="39" t="s">
        <v>841</v>
      </c>
      <c r="G116" s="130" t="s">
        <v>842</v>
      </c>
      <c r="H116" s="21" t="s">
        <v>606</v>
      </c>
      <c r="I116" s="23">
        <f>IF(H116="国家级",10000,IF(H116="省级",5000,IF(H116="校级",2500,50000)))</f>
        <v>2500</v>
      </c>
      <c r="J116" s="23"/>
      <c r="K116" s="23"/>
    </row>
    <row r="117" spans="1:11">
      <c r="A117" s="25"/>
      <c r="B117" s="21"/>
      <c r="C117" s="22"/>
      <c r="D117" s="23" t="s">
        <v>843</v>
      </c>
      <c r="E117" s="21" t="s">
        <v>844</v>
      </c>
      <c r="F117" s="21" t="s">
        <v>845</v>
      </c>
      <c r="G117" s="38" t="s">
        <v>846</v>
      </c>
      <c r="H117" s="21" t="s">
        <v>606</v>
      </c>
      <c r="I117" s="23">
        <f>IF(H117="国家级",10000,IF(H117="省级",5000,IF(H117="校级",2500,50000)))</f>
        <v>2500</v>
      </c>
      <c r="J117" s="23"/>
      <c r="K117" s="23"/>
    </row>
    <row r="118" spans="1:11">
      <c r="A118" s="31"/>
      <c r="B118" s="21"/>
      <c r="C118" s="22"/>
      <c r="D118" s="23" t="s">
        <v>847</v>
      </c>
      <c r="E118" s="21" t="s">
        <v>848</v>
      </c>
      <c r="F118" s="21" t="s">
        <v>849</v>
      </c>
      <c r="G118" s="38" t="s">
        <v>850</v>
      </c>
      <c r="H118" s="21" t="s">
        <v>606</v>
      </c>
      <c r="I118" s="23">
        <f>IF(H118="国家级",10000,IF(H118="省级",5000,IF(H118="校级",2500,50000)))</f>
        <v>2500</v>
      </c>
      <c r="J118" s="23"/>
      <c r="K118" s="23"/>
    </row>
    <row r="119" hidden="1" customHeight="1" spans="1:11">
      <c r="A119" s="20" t="s">
        <v>851</v>
      </c>
      <c r="B119" s="21" t="s">
        <v>87</v>
      </c>
      <c r="C119" s="21">
        <v>12</v>
      </c>
      <c r="D119" s="23" t="s">
        <v>88</v>
      </c>
      <c r="E119" s="21" t="s">
        <v>89</v>
      </c>
      <c r="F119" s="21" t="s">
        <v>90</v>
      </c>
      <c r="G119" s="38" t="s">
        <v>91</v>
      </c>
      <c r="H119" s="21" t="s">
        <v>3</v>
      </c>
      <c r="I119" s="23">
        <f t="shared" si="2"/>
        <v>10000</v>
      </c>
      <c r="J119" s="23">
        <f>12*2500</f>
        <v>30000</v>
      </c>
      <c r="K119" s="23">
        <v>30000</v>
      </c>
    </row>
    <row r="120" hidden="1" customHeight="1" spans="1:11">
      <c r="A120" s="25"/>
      <c r="B120" s="21"/>
      <c r="C120" s="21"/>
      <c r="D120" s="23" t="s">
        <v>92</v>
      </c>
      <c r="E120" s="21" t="s">
        <v>93</v>
      </c>
      <c r="F120" s="21" t="s">
        <v>94</v>
      </c>
      <c r="G120" s="38" t="s">
        <v>95</v>
      </c>
      <c r="H120" s="21" t="s">
        <v>3</v>
      </c>
      <c r="I120" s="23">
        <f t="shared" si="2"/>
        <v>10000</v>
      </c>
      <c r="J120" s="23"/>
      <c r="K120" s="23"/>
    </row>
    <row r="121" hidden="1" customHeight="1" spans="1:11">
      <c r="A121" s="25"/>
      <c r="B121" s="21"/>
      <c r="C121" s="21"/>
      <c r="D121" s="23" t="s">
        <v>96</v>
      </c>
      <c r="E121" s="21" t="s">
        <v>97</v>
      </c>
      <c r="F121" s="21" t="s">
        <v>98</v>
      </c>
      <c r="G121" s="38" t="s">
        <v>99</v>
      </c>
      <c r="H121" s="21" t="s">
        <v>3</v>
      </c>
      <c r="I121" s="23">
        <f t="shared" si="2"/>
        <v>10000</v>
      </c>
      <c r="J121" s="23"/>
      <c r="K121" s="23"/>
    </row>
    <row r="122" ht="37.5" hidden="1" customHeight="1" spans="1:11">
      <c r="A122" s="25"/>
      <c r="B122" s="21"/>
      <c r="C122" s="21"/>
      <c r="D122" s="23" t="s">
        <v>100</v>
      </c>
      <c r="E122" s="21" t="s">
        <v>101</v>
      </c>
      <c r="F122" s="21" t="s">
        <v>102</v>
      </c>
      <c r="G122" s="38" t="s">
        <v>103</v>
      </c>
      <c r="H122" s="21" t="s">
        <v>24</v>
      </c>
      <c r="I122" s="23">
        <v>50000</v>
      </c>
      <c r="J122" s="23"/>
      <c r="K122" s="23"/>
    </row>
    <row r="123" hidden="1" customHeight="1" spans="1:11">
      <c r="A123" s="25"/>
      <c r="B123" s="21"/>
      <c r="C123" s="21"/>
      <c r="D123" s="23" t="s">
        <v>375</v>
      </c>
      <c r="E123" s="21" t="s">
        <v>376</v>
      </c>
      <c r="F123" s="21" t="s">
        <v>377</v>
      </c>
      <c r="G123" s="38" t="s">
        <v>378</v>
      </c>
      <c r="H123" s="21" t="s">
        <v>243</v>
      </c>
      <c r="I123" s="23">
        <f t="shared" si="2"/>
        <v>5000</v>
      </c>
      <c r="J123" s="23"/>
      <c r="K123" s="23"/>
    </row>
    <row r="124" hidden="1" customHeight="1" spans="1:11">
      <c r="A124" s="25"/>
      <c r="B124" s="21"/>
      <c r="C124" s="21"/>
      <c r="D124" s="23" t="s">
        <v>379</v>
      </c>
      <c r="E124" s="21" t="s">
        <v>380</v>
      </c>
      <c r="F124" s="21" t="s">
        <v>381</v>
      </c>
      <c r="G124" s="38" t="s">
        <v>382</v>
      </c>
      <c r="H124" s="21" t="s">
        <v>243</v>
      </c>
      <c r="I124" s="23">
        <f t="shared" si="2"/>
        <v>5000</v>
      </c>
      <c r="J124" s="23"/>
      <c r="K124" s="23"/>
    </row>
    <row r="125" hidden="1" customHeight="1" spans="1:11">
      <c r="A125" s="25"/>
      <c r="B125" s="21"/>
      <c r="C125" s="21"/>
      <c r="D125" s="23" t="s">
        <v>383</v>
      </c>
      <c r="E125" s="21" t="s">
        <v>384</v>
      </c>
      <c r="F125" s="21" t="s">
        <v>385</v>
      </c>
      <c r="G125" s="38" t="s">
        <v>386</v>
      </c>
      <c r="H125" s="21" t="s">
        <v>243</v>
      </c>
      <c r="I125" s="23">
        <f t="shared" si="2"/>
        <v>5000</v>
      </c>
      <c r="J125" s="23"/>
      <c r="K125" s="23"/>
    </row>
    <row r="126" hidden="1" customHeight="1" spans="1:11">
      <c r="A126" s="25"/>
      <c r="B126" s="21"/>
      <c r="C126" s="21"/>
      <c r="D126" s="23" t="s">
        <v>387</v>
      </c>
      <c r="E126" s="21" t="s">
        <v>388</v>
      </c>
      <c r="F126" s="21" t="s">
        <v>389</v>
      </c>
      <c r="G126" s="38" t="s">
        <v>390</v>
      </c>
      <c r="H126" s="21" t="s">
        <v>243</v>
      </c>
      <c r="I126" s="23">
        <f t="shared" si="2"/>
        <v>5000</v>
      </c>
      <c r="J126" s="23"/>
      <c r="K126" s="23"/>
    </row>
    <row r="127" spans="1:11">
      <c r="A127" s="25"/>
      <c r="B127" s="21"/>
      <c r="C127" s="21"/>
      <c r="D127" s="23">
        <v>201810589153</v>
      </c>
      <c r="E127" s="21" t="s">
        <v>852</v>
      </c>
      <c r="F127" s="21" t="s">
        <v>853</v>
      </c>
      <c r="G127" s="38" t="s">
        <v>854</v>
      </c>
      <c r="H127" s="21" t="s">
        <v>606</v>
      </c>
      <c r="I127" s="23">
        <f t="shared" ref="I127:I136" si="5">IF(H127="国家级",10000,IF(H127="省级",5000,IF(H127="校级",2500,50000)))</f>
        <v>2500</v>
      </c>
      <c r="J127" s="23"/>
      <c r="K127" s="23"/>
    </row>
    <row r="128" spans="1:11">
      <c r="A128" s="25"/>
      <c r="B128" s="21"/>
      <c r="C128" s="21"/>
      <c r="D128" s="23" t="s">
        <v>855</v>
      </c>
      <c r="E128" s="21" t="s">
        <v>856</v>
      </c>
      <c r="F128" s="21" t="s">
        <v>857</v>
      </c>
      <c r="G128" s="38" t="s">
        <v>858</v>
      </c>
      <c r="H128" s="21" t="s">
        <v>606</v>
      </c>
      <c r="I128" s="23">
        <f t="shared" si="5"/>
        <v>2500</v>
      </c>
      <c r="J128" s="23"/>
      <c r="K128" s="23"/>
    </row>
    <row r="129" spans="1:11">
      <c r="A129" s="25"/>
      <c r="B129" s="21"/>
      <c r="C129" s="21"/>
      <c r="D129" s="23" t="s">
        <v>859</v>
      </c>
      <c r="E129" s="21" t="s">
        <v>860</v>
      </c>
      <c r="F129" s="21" t="s">
        <v>861</v>
      </c>
      <c r="G129" s="38" t="s">
        <v>862</v>
      </c>
      <c r="H129" s="21" t="s">
        <v>606</v>
      </c>
      <c r="I129" s="23">
        <f t="shared" si="5"/>
        <v>2500</v>
      </c>
      <c r="J129" s="23"/>
      <c r="K129" s="23"/>
    </row>
    <row r="130" spans="1:11">
      <c r="A130" s="25"/>
      <c r="B130" s="21"/>
      <c r="C130" s="21"/>
      <c r="D130" s="23" t="s">
        <v>863</v>
      </c>
      <c r="E130" s="21" t="s">
        <v>864</v>
      </c>
      <c r="F130" s="21" t="s">
        <v>865</v>
      </c>
      <c r="G130" s="38" t="s">
        <v>866</v>
      </c>
      <c r="H130" s="21" t="s">
        <v>606</v>
      </c>
      <c r="I130" s="23">
        <f t="shared" si="5"/>
        <v>2500</v>
      </c>
      <c r="J130" s="23"/>
      <c r="K130" s="23"/>
    </row>
    <row r="131" spans="1:11">
      <c r="A131" s="25"/>
      <c r="B131" s="21"/>
      <c r="C131" s="21"/>
      <c r="D131" s="23">
        <v>201810589316</v>
      </c>
      <c r="E131" s="21" t="s">
        <v>867</v>
      </c>
      <c r="F131" s="21" t="s">
        <v>868</v>
      </c>
      <c r="G131" s="38">
        <v>20160481310017</v>
      </c>
      <c r="H131" s="21" t="s">
        <v>606</v>
      </c>
      <c r="I131" s="23">
        <f t="shared" si="5"/>
        <v>2500</v>
      </c>
      <c r="J131" s="23"/>
      <c r="K131" s="23"/>
    </row>
    <row r="132" spans="1:11">
      <c r="A132" s="25"/>
      <c r="B132" s="21"/>
      <c r="C132" s="21"/>
      <c r="D132" s="23" t="s">
        <v>869</v>
      </c>
      <c r="E132" s="21" t="s">
        <v>870</v>
      </c>
      <c r="F132" s="21" t="s">
        <v>871</v>
      </c>
      <c r="G132" s="38" t="s">
        <v>872</v>
      </c>
      <c r="H132" s="21" t="s">
        <v>606</v>
      </c>
      <c r="I132" s="23">
        <f t="shared" si="5"/>
        <v>2500</v>
      </c>
      <c r="J132" s="23"/>
      <c r="K132" s="23"/>
    </row>
    <row r="133" spans="1:11">
      <c r="A133" s="25"/>
      <c r="B133" s="21"/>
      <c r="C133" s="21"/>
      <c r="D133" s="23" t="s">
        <v>873</v>
      </c>
      <c r="E133" s="21" t="s">
        <v>874</v>
      </c>
      <c r="F133" s="21" t="s">
        <v>875</v>
      </c>
      <c r="G133" s="38" t="s">
        <v>876</v>
      </c>
      <c r="H133" s="21" t="s">
        <v>606</v>
      </c>
      <c r="I133" s="23">
        <f t="shared" si="5"/>
        <v>2500</v>
      </c>
      <c r="J133" s="23"/>
      <c r="K133" s="23"/>
    </row>
    <row r="134" spans="1:11">
      <c r="A134" s="25"/>
      <c r="B134" s="21"/>
      <c r="C134" s="21"/>
      <c r="D134" s="23" t="s">
        <v>877</v>
      </c>
      <c r="E134" s="21" t="s">
        <v>878</v>
      </c>
      <c r="F134" s="21" t="s">
        <v>879</v>
      </c>
      <c r="G134" s="38" t="s">
        <v>880</v>
      </c>
      <c r="H134" s="21" t="s">
        <v>606</v>
      </c>
      <c r="I134" s="23">
        <f t="shared" si="5"/>
        <v>2500</v>
      </c>
      <c r="J134" s="23"/>
      <c r="K134" s="23"/>
    </row>
    <row r="135" spans="1:11">
      <c r="A135" s="25"/>
      <c r="B135" s="21"/>
      <c r="C135" s="21"/>
      <c r="D135" s="23" t="s">
        <v>881</v>
      </c>
      <c r="E135" s="21" t="s">
        <v>882</v>
      </c>
      <c r="F135" s="21" t="s">
        <v>883</v>
      </c>
      <c r="G135" s="38" t="s">
        <v>884</v>
      </c>
      <c r="H135" s="21" t="s">
        <v>606</v>
      </c>
      <c r="I135" s="23">
        <f t="shared" si="5"/>
        <v>2500</v>
      </c>
      <c r="J135" s="23"/>
      <c r="K135" s="23"/>
    </row>
    <row r="136" spans="1:11">
      <c r="A136" s="25"/>
      <c r="B136" s="21"/>
      <c r="C136" s="21"/>
      <c r="D136" s="23" t="s">
        <v>885</v>
      </c>
      <c r="E136" s="21" t="s">
        <v>886</v>
      </c>
      <c r="F136" s="21" t="s">
        <v>887</v>
      </c>
      <c r="G136" s="38" t="s">
        <v>888</v>
      </c>
      <c r="H136" s="21" t="s">
        <v>606</v>
      </c>
      <c r="I136" s="23">
        <f t="shared" si="5"/>
        <v>2500</v>
      </c>
      <c r="J136" s="23"/>
      <c r="K136" s="23"/>
    </row>
    <row r="137" hidden="1" customHeight="1" spans="1:11">
      <c r="A137" s="25"/>
      <c r="B137" s="21"/>
      <c r="C137" s="21"/>
      <c r="D137" s="23" t="s">
        <v>104</v>
      </c>
      <c r="E137" s="21" t="s">
        <v>105</v>
      </c>
      <c r="F137" s="21" t="s">
        <v>106</v>
      </c>
      <c r="G137" s="38" t="s">
        <v>107</v>
      </c>
      <c r="H137" s="21" t="s">
        <v>3</v>
      </c>
      <c r="I137" s="23">
        <f t="shared" ref="I137:I196" si="6">IF(H137="国家级",10000,IF(H137="省级",5000,IF(H137="校级",2000,50000)))</f>
        <v>10000</v>
      </c>
      <c r="J137" s="23"/>
      <c r="K137" s="23"/>
    </row>
    <row r="138" hidden="1" customHeight="1" spans="1:11">
      <c r="A138" s="25"/>
      <c r="B138" s="21"/>
      <c r="C138" s="21"/>
      <c r="D138" s="23" t="s">
        <v>391</v>
      </c>
      <c r="E138" s="21" t="s">
        <v>392</v>
      </c>
      <c r="F138" s="21" t="s">
        <v>393</v>
      </c>
      <c r="G138" s="38" t="s">
        <v>394</v>
      </c>
      <c r="H138" s="21" t="s">
        <v>243</v>
      </c>
      <c r="I138" s="23">
        <f t="shared" si="6"/>
        <v>5000</v>
      </c>
      <c r="J138" s="23"/>
      <c r="K138" s="23"/>
    </row>
    <row r="139" spans="1:11">
      <c r="A139" s="25"/>
      <c r="B139" s="21"/>
      <c r="C139" s="21"/>
      <c r="D139" s="23" t="s">
        <v>889</v>
      </c>
      <c r="E139" s="21" t="s">
        <v>890</v>
      </c>
      <c r="F139" s="21" t="s">
        <v>891</v>
      </c>
      <c r="G139" s="38" t="s">
        <v>892</v>
      </c>
      <c r="H139" s="21" t="s">
        <v>606</v>
      </c>
      <c r="I139" s="23">
        <f>IF(H139="国家级",10000,IF(H139="省级",5000,IF(H139="校级",2500,50000)))</f>
        <v>2500</v>
      </c>
      <c r="J139" s="23"/>
      <c r="K139" s="23"/>
    </row>
    <row r="140" spans="1:11">
      <c r="A140" s="31"/>
      <c r="B140" s="21"/>
      <c r="C140" s="21"/>
      <c r="D140" s="23" t="s">
        <v>893</v>
      </c>
      <c r="E140" s="21" t="s">
        <v>894</v>
      </c>
      <c r="F140" s="21" t="s">
        <v>895</v>
      </c>
      <c r="G140" s="38" t="s">
        <v>896</v>
      </c>
      <c r="H140" s="21" t="s">
        <v>606</v>
      </c>
      <c r="I140" s="23">
        <f>IF(H140="国家级",10000,IF(H140="省级",5000,IF(H140="校级",2500,50000)))</f>
        <v>2500</v>
      </c>
      <c r="J140" s="23"/>
      <c r="K140" s="23"/>
    </row>
    <row r="141" hidden="1" customHeight="1" spans="1:16">
      <c r="A141" s="20" t="s">
        <v>897</v>
      </c>
      <c r="B141" s="21" t="s">
        <v>109</v>
      </c>
      <c r="C141" s="21">
        <v>4</v>
      </c>
      <c r="D141" s="49">
        <v>201810589040</v>
      </c>
      <c r="E141" s="50" t="s">
        <v>110</v>
      </c>
      <c r="F141" s="51" t="s">
        <v>111</v>
      </c>
      <c r="G141" s="49">
        <v>20160309310021</v>
      </c>
      <c r="H141" s="51" t="s">
        <v>3</v>
      </c>
      <c r="I141" s="23">
        <f t="shared" si="6"/>
        <v>10000</v>
      </c>
      <c r="J141" s="49">
        <f>4*2500</f>
        <v>10000</v>
      </c>
      <c r="K141" s="23">
        <v>10000</v>
      </c>
      <c r="L141" s="8"/>
      <c r="M141" s="8"/>
      <c r="N141" s="8"/>
      <c r="O141" s="8"/>
      <c r="P141" s="8"/>
    </row>
    <row r="142" hidden="1" customHeight="1" spans="1:16">
      <c r="A142" s="25"/>
      <c r="B142" s="21"/>
      <c r="C142" s="21"/>
      <c r="D142" s="49">
        <v>201810589107</v>
      </c>
      <c r="E142" s="50" t="s">
        <v>396</v>
      </c>
      <c r="F142" s="51" t="s">
        <v>397</v>
      </c>
      <c r="G142" s="49">
        <v>20161681310332</v>
      </c>
      <c r="H142" s="51" t="s">
        <v>243</v>
      </c>
      <c r="I142" s="23">
        <f t="shared" si="6"/>
        <v>5000</v>
      </c>
      <c r="J142" s="49"/>
      <c r="K142" s="23"/>
      <c r="L142" s="8"/>
      <c r="M142" s="8"/>
      <c r="N142" s="8"/>
      <c r="O142" s="8"/>
      <c r="P142" s="8"/>
    </row>
    <row r="143" hidden="1" customHeight="1" spans="1:16">
      <c r="A143" s="25"/>
      <c r="B143" s="21"/>
      <c r="C143" s="21"/>
      <c r="D143" s="49">
        <v>201810589108</v>
      </c>
      <c r="E143" s="50" t="s">
        <v>398</v>
      </c>
      <c r="F143" s="51" t="s">
        <v>399</v>
      </c>
      <c r="G143" s="49">
        <v>20161681310500</v>
      </c>
      <c r="H143" s="51" t="s">
        <v>243</v>
      </c>
      <c r="I143" s="23">
        <f t="shared" si="6"/>
        <v>5000</v>
      </c>
      <c r="J143" s="49"/>
      <c r="K143" s="23"/>
      <c r="L143" s="8"/>
      <c r="M143" s="8"/>
      <c r="N143" s="8"/>
      <c r="O143" s="8"/>
      <c r="P143" s="8"/>
    </row>
    <row r="144" hidden="1" customHeight="1" spans="1:16">
      <c r="A144" s="25"/>
      <c r="B144" s="21"/>
      <c r="C144" s="21"/>
      <c r="D144" s="49">
        <v>201810589109</v>
      </c>
      <c r="E144" s="50" t="s">
        <v>400</v>
      </c>
      <c r="F144" s="51" t="s">
        <v>401</v>
      </c>
      <c r="G144" s="49">
        <v>20161681310188</v>
      </c>
      <c r="H144" s="51" t="s">
        <v>243</v>
      </c>
      <c r="I144" s="23">
        <f t="shared" si="6"/>
        <v>5000</v>
      </c>
      <c r="J144" s="49"/>
      <c r="K144" s="23"/>
      <c r="L144" s="8"/>
      <c r="M144" s="8"/>
      <c r="N144" s="8"/>
      <c r="O144" s="8"/>
      <c r="P144" s="8"/>
    </row>
    <row r="145" hidden="1" customHeight="1" spans="1:16">
      <c r="A145" s="25"/>
      <c r="B145" s="21"/>
      <c r="C145" s="21"/>
      <c r="D145" s="49">
        <v>201810589110</v>
      </c>
      <c r="E145" s="50" t="s">
        <v>402</v>
      </c>
      <c r="F145" s="51" t="s">
        <v>403</v>
      </c>
      <c r="G145" s="49">
        <v>20161681310179</v>
      </c>
      <c r="H145" s="51" t="s">
        <v>243</v>
      </c>
      <c r="I145" s="23">
        <f t="shared" si="6"/>
        <v>5000</v>
      </c>
      <c r="J145" s="49"/>
      <c r="K145" s="23"/>
      <c r="L145" s="8"/>
      <c r="M145" s="8"/>
      <c r="N145" s="8"/>
      <c r="O145" s="8"/>
      <c r="P145" s="8"/>
    </row>
    <row r="146" hidden="1" customHeight="1" spans="1:16">
      <c r="A146" s="25"/>
      <c r="B146" s="21"/>
      <c r="C146" s="21"/>
      <c r="D146" s="49">
        <v>201810589148</v>
      </c>
      <c r="E146" s="50" t="s">
        <v>404</v>
      </c>
      <c r="F146" s="51" t="s">
        <v>405</v>
      </c>
      <c r="G146" s="49">
        <v>20161681310446</v>
      </c>
      <c r="H146" s="51" t="s">
        <v>243</v>
      </c>
      <c r="I146" s="23">
        <f t="shared" si="6"/>
        <v>5000</v>
      </c>
      <c r="J146" s="49"/>
      <c r="K146" s="23"/>
      <c r="L146" s="8"/>
      <c r="M146" s="8"/>
      <c r="N146" s="8"/>
      <c r="O146" s="8"/>
      <c r="P146" s="8"/>
    </row>
    <row r="147" spans="1:16">
      <c r="A147" s="25"/>
      <c r="B147" s="21"/>
      <c r="C147" s="21"/>
      <c r="D147" s="49">
        <v>201810589437</v>
      </c>
      <c r="E147" s="50" t="s">
        <v>898</v>
      </c>
      <c r="F147" s="51" t="s">
        <v>899</v>
      </c>
      <c r="G147" s="49">
        <v>20151681310117</v>
      </c>
      <c r="H147" s="51" t="s">
        <v>606</v>
      </c>
      <c r="I147" s="23">
        <f>IF(H147="国家级",10000,IF(H147="省级",5000,IF(H147="校级",2500,50000)))</f>
        <v>2500</v>
      </c>
      <c r="J147" s="49"/>
      <c r="K147" s="23"/>
      <c r="L147" s="8"/>
      <c r="M147" s="8"/>
      <c r="N147" s="8"/>
      <c r="O147" s="8"/>
      <c r="P147" s="8"/>
    </row>
    <row r="148" spans="1:16">
      <c r="A148" s="25"/>
      <c r="B148" s="21"/>
      <c r="C148" s="21"/>
      <c r="D148" s="49">
        <v>201810589378</v>
      </c>
      <c r="E148" s="50" t="s">
        <v>900</v>
      </c>
      <c r="F148" s="51" t="s">
        <v>901</v>
      </c>
      <c r="G148" s="49">
        <v>20171683310205</v>
      </c>
      <c r="H148" s="51" t="s">
        <v>606</v>
      </c>
      <c r="I148" s="23">
        <f>IF(H148="国家级",10000,IF(H148="省级",5000,IF(H148="校级",2500,50000)))</f>
        <v>2500</v>
      </c>
      <c r="J148" s="49"/>
      <c r="K148" s="23"/>
      <c r="L148" s="8"/>
      <c r="M148" s="8"/>
      <c r="N148" s="8"/>
      <c r="O148" s="8"/>
      <c r="P148" s="8"/>
    </row>
    <row r="149" spans="1:16">
      <c r="A149" s="25"/>
      <c r="B149" s="21"/>
      <c r="C149" s="21"/>
      <c r="D149" s="49">
        <v>201810589438</v>
      </c>
      <c r="E149" s="50" t="s">
        <v>902</v>
      </c>
      <c r="F149" s="51" t="s">
        <v>903</v>
      </c>
      <c r="G149" s="49">
        <v>20161681310465</v>
      </c>
      <c r="H149" s="51" t="s">
        <v>606</v>
      </c>
      <c r="I149" s="23">
        <f>IF(H149="国家级",10000,IF(H149="省级",5000,IF(H149="校级",2500,50000)))</f>
        <v>2500</v>
      </c>
      <c r="J149" s="49"/>
      <c r="K149" s="23"/>
      <c r="L149" s="8"/>
      <c r="M149" s="8"/>
      <c r="N149" s="8"/>
      <c r="O149" s="8"/>
      <c r="P149" s="8"/>
    </row>
    <row r="150" spans="1:11">
      <c r="A150" s="31"/>
      <c r="B150" s="21"/>
      <c r="C150" s="21"/>
      <c r="D150" s="49">
        <v>201810589439</v>
      </c>
      <c r="E150" s="50" t="s">
        <v>904</v>
      </c>
      <c r="F150" s="51" t="s">
        <v>905</v>
      </c>
      <c r="G150" s="49">
        <v>20161681310496</v>
      </c>
      <c r="H150" s="51" t="s">
        <v>606</v>
      </c>
      <c r="I150" s="23">
        <f>IF(H150="国家级",10000,IF(H150="省级",5000,IF(H150="校级",2500,50000)))</f>
        <v>2500</v>
      </c>
      <c r="J150" s="49"/>
      <c r="K150" s="23"/>
    </row>
    <row r="151" hidden="1" customHeight="1" spans="1:11">
      <c r="A151" s="20" t="s">
        <v>906</v>
      </c>
      <c r="B151" s="32" t="s">
        <v>113</v>
      </c>
      <c r="C151" s="21">
        <v>4</v>
      </c>
      <c r="D151" s="49">
        <v>201810589016</v>
      </c>
      <c r="E151" s="50" t="s">
        <v>114</v>
      </c>
      <c r="F151" s="51" t="s">
        <v>115</v>
      </c>
      <c r="G151" s="49">
        <v>20161681310052</v>
      </c>
      <c r="H151" s="51" t="s">
        <v>3</v>
      </c>
      <c r="I151" s="23">
        <f t="shared" si="6"/>
        <v>10000</v>
      </c>
      <c r="J151" s="49">
        <f>4*2500</f>
        <v>10000</v>
      </c>
      <c r="K151" s="23">
        <v>10000</v>
      </c>
    </row>
    <row r="152" hidden="1" customHeight="1" spans="1:11">
      <c r="A152" s="25"/>
      <c r="B152" s="32"/>
      <c r="C152" s="21"/>
      <c r="D152" s="49">
        <v>201810589039</v>
      </c>
      <c r="E152" s="50" t="s">
        <v>116</v>
      </c>
      <c r="F152" s="51" t="s">
        <v>117</v>
      </c>
      <c r="G152" s="49">
        <v>20151681310425</v>
      </c>
      <c r="H152" s="51" t="s">
        <v>3</v>
      </c>
      <c r="I152" s="23">
        <f t="shared" si="6"/>
        <v>10000</v>
      </c>
      <c r="J152" s="49"/>
      <c r="K152" s="23"/>
    </row>
    <row r="153" hidden="1" customHeight="1" spans="1:11">
      <c r="A153" s="25"/>
      <c r="B153" s="32"/>
      <c r="C153" s="21"/>
      <c r="D153" s="49">
        <v>201810589122</v>
      </c>
      <c r="E153" s="50" t="s">
        <v>406</v>
      </c>
      <c r="F153" s="51" t="s">
        <v>407</v>
      </c>
      <c r="G153" s="49">
        <v>20151681310505</v>
      </c>
      <c r="H153" s="51" t="s">
        <v>243</v>
      </c>
      <c r="I153" s="23">
        <f t="shared" si="6"/>
        <v>5000</v>
      </c>
      <c r="J153" s="49"/>
      <c r="K153" s="23"/>
    </row>
    <row r="154" hidden="1" customHeight="1" spans="1:11">
      <c r="A154" s="25"/>
      <c r="B154" s="32"/>
      <c r="C154" s="21"/>
      <c r="D154" s="49">
        <v>201810589146</v>
      </c>
      <c r="E154" s="50" t="s">
        <v>408</v>
      </c>
      <c r="F154" s="51" t="s">
        <v>409</v>
      </c>
      <c r="G154" s="49">
        <v>20151681310311</v>
      </c>
      <c r="H154" s="51" t="s">
        <v>243</v>
      </c>
      <c r="I154" s="23">
        <f t="shared" si="6"/>
        <v>5000</v>
      </c>
      <c r="J154" s="49"/>
      <c r="K154" s="23"/>
    </row>
    <row r="155" hidden="1" customHeight="1" spans="1:11">
      <c r="A155" s="25"/>
      <c r="B155" s="32"/>
      <c r="C155" s="21"/>
      <c r="D155" s="49">
        <v>201810589150</v>
      </c>
      <c r="E155" s="50" t="s">
        <v>410</v>
      </c>
      <c r="F155" s="51" t="s">
        <v>411</v>
      </c>
      <c r="G155" s="49">
        <v>20161681310495</v>
      </c>
      <c r="H155" s="51" t="s">
        <v>243</v>
      </c>
      <c r="I155" s="23">
        <f t="shared" si="6"/>
        <v>5000</v>
      </c>
      <c r="J155" s="49"/>
      <c r="K155" s="23"/>
    </row>
    <row r="156" spans="1:11">
      <c r="A156" s="25"/>
      <c r="B156" s="32"/>
      <c r="C156" s="21"/>
      <c r="D156" s="49">
        <v>201810589289</v>
      </c>
      <c r="E156" s="50" t="s">
        <v>907</v>
      </c>
      <c r="F156" s="51" t="s">
        <v>908</v>
      </c>
      <c r="G156" s="49">
        <v>20171684310168</v>
      </c>
      <c r="H156" s="51" t="s">
        <v>606</v>
      </c>
      <c r="I156" s="23">
        <f>IF(H156="国家级",10000,IF(H156="省级",5000,IF(H156="校级",2500,50000)))</f>
        <v>2500</v>
      </c>
      <c r="J156" s="49"/>
      <c r="K156" s="23"/>
    </row>
    <row r="157" spans="1:11">
      <c r="A157" s="25"/>
      <c r="B157" s="32"/>
      <c r="C157" s="21"/>
      <c r="D157" s="35">
        <v>201810589333</v>
      </c>
      <c r="E157" s="21" t="s">
        <v>909</v>
      </c>
      <c r="F157" s="22" t="s">
        <v>910</v>
      </c>
      <c r="G157" s="35">
        <v>20161681310065</v>
      </c>
      <c r="H157" s="22" t="s">
        <v>606</v>
      </c>
      <c r="I157" s="23">
        <f>IF(H157="国家级",10000,IF(H157="省级",5000,IF(H157="校级",2500,50000)))</f>
        <v>2500</v>
      </c>
      <c r="J157" s="49"/>
      <c r="K157" s="23"/>
    </row>
    <row r="158" spans="1:11">
      <c r="A158" s="25"/>
      <c r="B158" s="32"/>
      <c r="C158" s="21"/>
      <c r="D158" s="49">
        <v>201810589380</v>
      </c>
      <c r="E158" s="50" t="s">
        <v>911</v>
      </c>
      <c r="F158" s="51" t="s">
        <v>912</v>
      </c>
      <c r="G158" s="49">
        <v>20161681310323</v>
      </c>
      <c r="H158" s="51" t="s">
        <v>606</v>
      </c>
      <c r="I158" s="23">
        <f>IF(H158="国家级",10000,IF(H158="省级",5000,IF(H158="校级",2500,50000)))</f>
        <v>2500</v>
      </c>
      <c r="J158" s="49"/>
      <c r="K158" s="23"/>
    </row>
    <row r="159" spans="1:11">
      <c r="A159" s="31"/>
      <c r="B159" s="32"/>
      <c r="C159" s="21"/>
      <c r="D159" s="49">
        <v>201810589381</v>
      </c>
      <c r="E159" s="50" t="s">
        <v>913</v>
      </c>
      <c r="F159" s="51" t="s">
        <v>914</v>
      </c>
      <c r="G159" s="49">
        <v>20171684310008</v>
      </c>
      <c r="H159" s="51" t="s">
        <v>606</v>
      </c>
      <c r="I159" s="23">
        <f>IF(H159="国家级",10000,IF(H159="省级",5000,IF(H159="校级",2500,50000)))</f>
        <v>2500</v>
      </c>
      <c r="J159" s="49"/>
      <c r="K159" s="23"/>
    </row>
    <row r="160" hidden="1" customHeight="1" spans="1:11">
      <c r="A160" s="20" t="s">
        <v>915</v>
      </c>
      <c r="B160" s="21" t="s">
        <v>119</v>
      </c>
      <c r="C160" s="37">
        <v>13</v>
      </c>
      <c r="D160" s="49">
        <v>201810589131</v>
      </c>
      <c r="E160" s="50" t="s">
        <v>412</v>
      </c>
      <c r="F160" s="51" t="s">
        <v>413</v>
      </c>
      <c r="G160" s="49">
        <v>20162211310085</v>
      </c>
      <c r="H160" s="51" t="s">
        <v>243</v>
      </c>
      <c r="I160" s="23">
        <f t="shared" si="6"/>
        <v>5000</v>
      </c>
      <c r="J160" s="49">
        <f>13*2500</f>
        <v>32500</v>
      </c>
      <c r="K160" s="23">
        <v>32500</v>
      </c>
    </row>
    <row r="161" hidden="1" customHeight="1" spans="1:11">
      <c r="A161" s="25"/>
      <c r="B161" s="21"/>
      <c r="C161" s="37"/>
      <c r="D161" s="49">
        <v>201810589133</v>
      </c>
      <c r="E161" s="50" t="s">
        <v>414</v>
      </c>
      <c r="F161" s="51" t="s">
        <v>415</v>
      </c>
      <c r="G161" s="49">
        <v>20142211310049</v>
      </c>
      <c r="H161" s="51" t="s">
        <v>243</v>
      </c>
      <c r="I161" s="23">
        <f t="shared" si="6"/>
        <v>5000</v>
      </c>
      <c r="J161" s="49"/>
      <c r="K161" s="23"/>
    </row>
    <row r="162" hidden="1" customHeight="1" spans="1:11">
      <c r="A162" s="25"/>
      <c r="B162" s="21"/>
      <c r="C162" s="37"/>
      <c r="D162" s="49">
        <v>201810589145</v>
      </c>
      <c r="E162" s="50" t="s">
        <v>416</v>
      </c>
      <c r="F162" s="51" t="s">
        <v>417</v>
      </c>
      <c r="G162" s="49">
        <v>20162211310072</v>
      </c>
      <c r="H162" s="51" t="s">
        <v>243</v>
      </c>
      <c r="I162" s="23">
        <f t="shared" si="6"/>
        <v>5000</v>
      </c>
      <c r="J162" s="49"/>
      <c r="K162" s="23"/>
    </row>
    <row r="163" spans="1:11">
      <c r="A163" s="25"/>
      <c r="B163" s="21"/>
      <c r="C163" s="37"/>
      <c r="D163" s="49">
        <v>201810589284</v>
      </c>
      <c r="E163" s="50" t="s">
        <v>916</v>
      </c>
      <c r="F163" s="51" t="s">
        <v>917</v>
      </c>
      <c r="G163" s="49">
        <v>20162211310076</v>
      </c>
      <c r="H163" s="51" t="s">
        <v>606</v>
      </c>
      <c r="I163" s="23">
        <f t="shared" ref="I163:I174" si="7">IF(H163="国家级",10000,IF(H163="省级",5000,IF(H163="校级",2500,50000)))</f>
        <v>2500</v>
      </c>
      <c r="J163" s="49"/>
      <c r="K163" s="23"/>
    </row>
    <row r="164" spans="1:11">
      <c r="A164" s="25"/>
      <c r="B164" s="21"/>
      <c r="C164" s="37"/>
      <c r="D164" s="49">
        <v>201810589285</v>
      </c>
      <c r="E164" s="50" t="s">
        <v>918</v>
      </c>
      <c r="F164" s="51" t="s">
        <v>919</v>
      </c>
      <c r="G164" s="49">
        <v>20162211310056</v>
      </c>
      <c r="H164" s="51" t="s">
        <v>606</v>
      </c>
      <c r="I164" s="23">
        <f t="shared" si="7"/>
        <v>2500</v>
      </c>
      <c r="J164" s="49"/>
      <c r="K164" s="23"/>
    </row>
    <row r="165" ht="37.5" spans="1:11">
      <c r="A165" s="25"/>
      <c r="B165" s="21"/>
      <c r="C165" s="37"/>
      <c r="D165" s="49">
        <v>201810589286</v>
      </c>
      <c r="E165" s="50" t="s">
        <v>920</v>
      </c>
      <c r="F165" s="51" t="s">
        <v>921</v>
      </c>
      <c r="G165" s="49">
        <v>20152211310116</v>
      </c>
      <c r="H165" s="51" t="s">
        <v>606</v>
      </c>
      <c r="I165" s="23">
        <f t="shared" si="7"/>
        <v>2500</v>
      </c>
      <c r="J165" s="49"/>
      <c r="K165" s="23"/>
    </row>
    <row r="166" spans="1:11">
      <c r="A166" s="25"/>
      <c r="B166" s="21"/>
      <c r="C166" s="37"/>
      <c r="D166" s="49">
        <v>201810589288</v>
      </c>
      <c r="E166" s="50" t="s">
        <v>922</v>
      </c>
      <c r="F166" s="51" t="s">
        <v>923</v>
      </c>
      <c r="G166" s="49">
        <v>20162211310113</v>
      </c>
      <c r="H166" s="51" t="s">
        <v>606</v>
      </c>
      <c r="I166" s="23">
        <f t="shared" si="7"/>
        <v>2500</v>
      </c>
      <c r="J166" s="49"/>
      <c r="K166" s="23"/>
    </row>
    <row r="167" spans="1:11">
      <c r="A167" s="25"/>
      <c r="B167" s="21"/>
      <c r="C167" s="37"/>
      <c r="D167" s="49">
        <v>201810589375</v>
      </c>
      <c r="E167" s="50" t="s">
        <v>924</v>
      </c>
      <c r="F167" s="51" t="s">
        <v>925</v>
      </c>
      <c r="G167" s="49">
        <v>20172211310152</v>
      </c>
      <c r="H167" s="51" t="s">
        <v>606</v>
      </c>
      <c r="I167" s="23">
        <f t="shared" si="7"/>
        <v>2500</v>
      </c>
      <c r="J167" s="49"/>
      <c r="K167" s="23"/>
    </row>
    <row r="168" spans="1:11">
      <c r="A168" s="25"/>
      <c r="B168" s="21"/>
      <c r="C168" s="37"/>
      <c r="D168" s="49">
        <v>201810589376</v>
      </c>
      <c r="E168" s="50" t="s">
        <v>926</v>
      </c>
      <c r="F168" s="51" t="s">
        <v>927</v>
      </c>
      <c r="G168" s="49">
        <v>20172211310153</v>
      </c>
      <c r="H168" s="51" t="s">
        <v>606</v>
      </c>
      <c r="I168" s="23">
        <f t="shared" si="7"/>
        <v>2500</v>
      </c>
      <c r="J168" s="49"/>
      <c r="K168" s="23"/>
    </row>
    <row r="169" spans="1:11">
      <c r="A169" s="25"/>
      <c r="B169" s="21"/>
      <c r="C169" s="37"/>
      <c r="D169" s="49">
        <v>201810589377</v>
      </c>
      <c r="E169" s="50" t="s">
        <v>928</v>
      </c>
      <c r="F169" s="51" t="s">
        <v>929</v>
      </c>
      <c r="G169" s="49">
        <v>20172211310112</v>
      </c>
      <c r="H169" s="51" t="s">
        <v>606</v>
      </c>
      <c r="I169" s="23">
        <f t="shared" si="7"/>
        <v>2500</v>
      </c>
      <c r="J169" s="49"/>
      <c r="K169" s="23"/>
    </row>
    <row r="170" spans="1:11">
      <c r="A170" s="25"/>
      <c r="B170" s="21"/>
      <c r="C170" s="37"/>
      <c r="D170" s="49">
        <v>201810589433</v>
      </c>
      <c r="E170" s="50" t="s">
        <v>930</v>
      </c>
      <c r="F170" s="51" t="s">
        <v>931</v>
      </c>
      <c r="G170" s="49">
        <v>20172211310144</v>
      </c>
      <c r="H170" s="51" t="s">
        <v>606</v>
      </c>
      <c r="I170" s="23">
        <f t="shared" si="7"/>
        <v>2500</v>
      </c>
      <c r="J170" s="49"/>
      <c r="K170" s="23"/>
    </row>
    <row r="171" spans="1:11">
      <c r="A171" s="25"/>
      <c r="B171" s="21"/>
      <c r="C171" s="37"/>
      <c r="D171" s="49">
        <v>201810589434</v>
      </c>
      <c r="E171" s="50" t="s">
        <v>932</v>
      </c>
      <c r="F171" s="51" t="s">
        <v>933</v>
      </c>
      <c r="G171" s="49">
        <v>20162211310158</v>
      </c>
      <c r="H171" s="51" t="s">
        <v>606</v>
      </c>
      <c r="I171" s="23">
        <f t="shared" si="7"/>
        <v>2500</v>
      </c>
      <c r="J171" s="49"/>
      <c r="K171" s="23"/>
    </row>
    <row r="172" spans="1:11">
      <c r="A172" s="25"/>
      <c r="B172" s="21"/>
      <c r="C172" s="37"/>
      <c r="D172" s="49">
        <v>201810589435</v>
      </c>
      <c r="E172" s="50" t="s">
        <v>934</v>
      </c>
      <c r="F172" s="51" t="s">
        <v>935</v>
      </c>
      <c r="G172" s="49">
        <v>20162211310139</v>
      </c>
      <c r="H172" s="51" t="s">
        <v>606</v>
      </c>
      <c r="I172" s="23">
        <f t="shared" si="7"/>
        <v>2500</v>
      </c>
      <c r="J172" s="49"/>
      <c r="K172" s="23"/>
    </row>
    <row r="173" spans="1:11">
      <c r="A173" s="25"/>
      <c r="B173" s="21"/>
      <c r="C173" s="37"/>
      <c r="D173" s="49">
        <v>201810589436</v>
      </c>
      <c r="E173" s="50" t="s">
        <v>936</v>
      </c>
      <c r="F173" s="51" t="s">
        <v>937</v>
      </c>
      <c r="G173" s="49">
        <v>20172211310176</v>
      </c>
      <c r="H173" s="51" t="s">
        <v>606</v>
      </c>
      <c r="I173" s="23">
        <f t="shared" si="7"/>
        <v>2500</v>
      </c>
      <c r="J173" s="49"/>
      <c r="K173" s="23"/>
    </row>
    <row r="174" spans="1:11">
      <c r="A174" s="25"/>
      <c r="B174" s="21"/>
      <c r="C174" s="37"/>
      <c r="D174" s="49">
        <v>201810589283</v>
      </c>
      <c r="E174" s="50" t="s">
        <v>938</v>
      </c>
      <c r="F174" s="51" t="s">
        <v>939</v>
      </c>
      <c r="G174" s="49">
        <v>20172213310007</v>
      </c>
      <c r="H174" s="51" t="s">
        <v>606</v>
      </c>
      <c r="I174" s="23">
        <f t="shared" si="7"/>
        <v>2500</v>
      </c>
      <c r="J174" s="49"/>
      <c r="K174" s="23"/>
    </row>
    <row r="175" hidden="1" customHeight="1" spans="1:11">
      <c r="A175" s="25"/>
      <c r="B175" s="21"/>
      <c r="C175" s="37"/>
      <c r="D175" s="49">
        <v>201810589037</v>
      </c>
      <c r="E175" s="50" t="s">
        <v>120</v>
      </c>
      <c r="F175" s="51" t="s">
        <v>121</v>
      </c>
      <c r="G175" s="49">
        <v>20142212310004</v>
      </c>
      <c r="H175" s="51" t="s">
        <v>3</v>
      </c>
      <c r="I175" s="23">
        <f t="shared" si="6"/>
        <v>10000</v>
      </c>
      <c r="J175" s="49"/>
      <c r="K175" s="23"/>
    </row>
    <row r="176" hidden="1" customHeight="1" spans="1:11">
      <c r="A176" s="25"/>
      <c r="B176" s="21"/>
      <c r="C176" s="37"/>
      <c r="D176" s="49">
        <v>201810589038</v>
      </c>
      <c r="E176" s="50" t="s">
        <v>122</v>
      </c>
      <c r="F176" s="51" t="s">
        <v>123</v>
      </c>
      <c r="G176" s="49">
        <v>20142212310022</v>
      </c>
      <c r="H176" s="51" t="s">
        <v>3</v>
      </c>
      <c r="I176" s="23">
        <f t="shared" si="6"/>
        <v>10000</v>
      </c>
      <c r="J176" s="49"/>
      <c r="K176" s="23"/>
    </row>
    <row r="177" hidden="1" customHeight="1" spans="1:11">
      <c r="A177" s="25"/>
      <c r="B177" s="21"/>
      <c r="C177" s="37"/>
      <c r="D177" s="49">
        <v>201810589130</v>
      </c>
      <c r="E177" s="50" t="s">
        <v>418</v>
      </c>
      <c r="F177" s="51" t="s">
        <v>419</v>
      </c>
      <c r="G177" s="49">
        <v>20152212310024</v>
      </c>
      <c r="H177" s="51" t="s">
        <v>243</v>
      </c>
      <c r="I177" s="23">
        <f t="shared" si="6"/>
        <v>5000</v>
      </c>
      <c r="J177" s="49"/>
      <c r="K177" s="23"/>
    </row>
    <row r="178" spans="1:11">
      <c r="A178" s="31"/>
      <c r="B178" s="21"/>
      <c r="C178" s="37"/>
      <c r="D178" s="49">
        <v>201810589287</v>
      </c>
      <c r="E178" s="50" t="s">
        <v>940</v>
      </c>
      <c r="F178" s="51" t="s">
        <v>941</v>
      </c>
      <c r="G178" s="49">
        <v>20150303310040</v>
      </c>
      <c r="H178" s="51" t="s">
        <v>606</v>
      </c>
      <c r="I178" s="23">
        <f>IF(H178="国家级",10000,IF(H178="省级",5000,IF(H178="校级",2500,50000)))</f>
        <v>2500</v>
      </c>
      <c r="J178" s="49"/>
      <c r="K178" s="23"/>
    </row>
    <row r="179" hidden="1" customHeight="1" spans="1:11">
      <c r="A179" s="20" t="s">
        <v>942</v>
      </c>
      <c r="B179" s="21" t="s">
        <v>125</v>
      </c>
      <c r="C179" s="21">
        <v>6</v>
      </c>
      <c r="D179" s="49">
        <v>201810589020</v>
      </c>
      <c r="E179" s="50" t="s">
        <v>126</v>
      </c>
      <c r="F179" s="51" t="s">
        <v>127</v>
      </c>
      <c r="G179" s="49">
        <v>20150419310012</v>
      </c>
      <c r="H179" s="51" t="s">
        <v>3</v>
      </c>
      <c r="I179" s="23">
        <f t="shared" si="6"/>
        <v>10000</v>
      </c>
      <c r="J179" s="49">
        <f>6*2500</f>
        <v>15000</v>
      </c>
      <c r="K179" s="23">
        <v>15000</v>
      </c>
    </row>
    <row r="180" ht="37.5" hidden="1" customHeight="1" spans="1:11">
      <c r="A180" s="25"/>
      <c r="B180" s="21"/>
      <c r="C180" s="21"/>
      <c r="D180" s="49">
        <v>201810589052</v>
      </c>
      <c r="E180" s="50" t="s">
        <v>420</v>
      </c>
      <c r="F180" s="51" t="s">
        <v>421</v>
      </c>
      <c r="G180" s="49" t="s">
        <v>422</v>
      </c>
      <c r="H180" s="51" t="s">
        <v>243</v>
      </c>
      <c r="I180" s="23">
        <f t="shared" si="6"/>
        <v>5000</v>
      </c>
      <c r="J180" s="49"/>
      <c r="K180" s="23"/>
    </row>
    <row r="181" hidden="1" customHeight="1" spans="1:11">
      <c r="A181" s="25"/>
      <c r="B181" s="21"/>
      <c r="C181" s="21"/>
      <c r="D181" s="49">
        <v>201810589057</v>
      </c>
      <c r="E181" s="50" t="s">
        <v>423</v>
      </c>
      <c r="F181" s="51" t="s">
        <v>424</v>
      </c>
      <c r="G181" s="49" t="s">
        <v>425</v>
      </c>
      <c r="H181" s="51" t="s">
        <v>243</v>
      </c>
      <c r="I181" s="23">
        <f t="shared" si="6"/>
        <v>5000</v>
      </c>
      <c r="J181" s="49"/>
      <c r="K181" s="23"/>
    </row>
    <row r="182" hidden="1" customHeight="1" spans="1:11">
      <c r="A182" s="25"/>
      <c r="B182" s="21"/>
      <c r="C182" s="21"/>
      <c r="D182" s="49">
        <v>201810589132</v>
      </c>
      <c r="E182" s="50" t="s">
        <v>426</v>
      </c>
      <c r="F182" s="51" t="s">
        <v>427</v>
      </c>
      <c r="G182" s="49" t="s">
        <v>428</v>
      </c>
      <c r="H182" s="51" t="s">
        <v>243</v>
      </c>
      <c r="I182" s="23">
        <f t="shared" si="6"/>
        <v>5000</v>
      </c>
      <c r="J182" s="49"/>
      <c r="K182" s="23"/>
    </row>
    <row r="183" ht="37.5" spans="1:11">
      <c r="A183" s="25"/>
      <c r="B183" s="21"/>
      <c r="C183" s="21"/>
      <c r="D183" s="49">
        <v>201810589157</v>
      </c>
      <c r="E183" s="50" t="s">
        <v>943</v>
      </c>
      <c r="F183" s="51" t="s">
        <v>944</v>
      </c>
      <c r="G183" s="49">
        <v>20160482310131</v>
      </c>
      <c r="H183" s="51" t="s">
        <v>606</v>
      </c>
      <c r="I183" s="23">
        <f t="shared" ref="I183:I188" si="8">IF(H183="国家级",10000,IF(H183="省级",5000,IF(H183="校级",2500,50000)))</f>
        <v>2500</v>
      </c>
      <c r="J183" s="49"/>
      <c r="K183" s="23"/>
    </row>
    <row r="184" spans="1:11">
      <c r="A184" s="25"/>
      <c r="B184" s="21"/>
      <c r="C184" s="21"/>
      <c r="D184" s="49">
        <v>201810589158</v>
      </c>
      <c r="E184" s="50" t="s">
        <v>945</v>
      </c>
      <c r="F184" s="51" t="s">
        <v>946</v>
      </c>
      <c r="G184" s="49" t="s">
        <v>947</v>
      </c>
      <c r="H184" s="51" t="s">
        <v>606</v>
      </c>
      <c r="I184" s="23">
        <f t="shared" si="8"/>
        <v>2500</v>
      </c>
      <c r="J184" s="49"/>
      <c r="K184" s="23"/>
    </row>
    <row r="185" spans="1:11">
      <c r="A185" s="25"/>
      <c r="B185" s="21"/>
      <c r="C185" s="21"/>
      <c r="D185" s="49">
        <v>201810589160</v>
      </c>
      <c r="E185" s="50" t="s">
        <v>948</v>
      </c>
      <c r="F185" s="51" t="s">
        <v>949</v>
      </c>
      <c r="G185" s="49">
        <v>20170411310018</v>
      </c>
      <c r="H185" s="51" t="s">
        <v>606</v>
      </c>
      <c r="I185" s="23">
        <f t="shared" si="8"/>
        <v>2500</v>
      </c>
      <c r="J185" s="49"/>
      <c r="K185" s="23"/>
    </row>
    <row r="186" ht="37.5" spans="1:11">
      <c r="A186" s="25"/>
      <c r="B186" s="21"/>
      <c r="C186" s="21"/>
      <c r="D186" s="49">
        <v>201810589161</v>
      </c>
      <c r="E186" s="50" t="s">
        <v>950</v>
      </c>
      <c r="F186" s="51" t="s">
        <v>951</v>
      </c>
      <c r="G186" s="49">
        <v>20150419310004</v>
      </c>
      <c r="H186" s="51" t="s">
        <v>606</v>
      </c>
      <c r="I186" s="23">
        <f t="shared" si="8"/>
        <v>2500</v>
      </c>
      <c r="J186" s="49"/>
      <c r="K186" s="23"/>
    </row>
    <row r="187" spans="1:11">
      <c r="A187" s="25"/>
      <c r="B187" s="21"/>
      <c r="C187" s="21"/>
      <c r="D187" s="49">
        <v>201810589318</v>
      </c>
      <c r="E187" s="50" t="s">
        <v>952</v>
      </c>
      <c r="F187" s="51" t="s">
        <v>953</v>
      </c>
      <c r="G187" s="49">
        <v>20170411310016</v>
      </c>
      <c r="H187" s="51" t="s">
        <v>606</v>
      </c>
      <c r="I187" s="23">
        <f t="shared" si="8"/>
        <v>2500</v>
      </c>
      <c r="J187" s="49"/>
      <c r="K187" s="23"/>
    </row>
    <row r="188" spans="1:11">
      <c r="A188" s="31"/>
      <c r="B188" s="21"/>
      <c r="C188" s="21"/>
      <c r="D188" s="49">
        <v>201810589319</v>
      </c>
      <c r="E188" s="50" t="s">
        <v>954</v>
      </c>
      <c r="F188" s="51" t="s">
        <v>955</v>
      </c>
      <c r="G188" s="49">
        <v>20170411310042</v>
      </c>
      <c r="H188" s="51" t="s">
        <v>606</v>
      </c>
      <c r="I188" s="23">
        <f t="shared" si="8"/>
        <v>2500</v>
      </c>
      <c r="J188" s="49"/>
      <c r="K188" s="23"/>
    </row>
    <row r="189" hidden="1" customHeight="1" spans="1:11">
      <c r="A189" s="20" t="s">
        <v>956</v>
      </c>
      <c r="B189" s="32" t="s">
        <v>129</v>
      </c>
      <c r="C189" s="21">
        <v>12</v>
      </c>
      <c r="D189" s="35" t="s">
        <v>130</v>
      </c>
      <c r="E189" s="21" t="s">
        <v>131</v>
      </c>
      <c r="F189" s="21" t="s">
        <v>132</v>
      </c>
      <c r="G189" s="24" t="s">
        <v>133</v>
      </c>
      <c r="H189" s="21" t="s">
        <v>3</v>
      </c>
      <c r="I189" s="23">
        <f t="shared" si="6"/>
        <v>10000</v>
      </c>
      <c r="J189" s="23">
        <f>12*2500</f>
        <v>30000</v>
      </c>
      <c r="K189" s="23">
        <v>30000</v>
      </c>
    </row>
    <row r="190" hidden="1" customHeight="1" spans="1:11">
      <c r="A190" s="25"/>
      <c r="B190" s="32"/>
      <c r="C190" s="21"/>
      <c r="D190" s="35" t="s">
        <v>134</v>
      </c>
      <c r="E190" s="52" t="s">
        <v>135</v>
      </c>
      <c r="F190" s="28" t="s">
        <v>136</v>
      </c>
      <c r="G190" s="48" t="s">
        <v>137</v>
      </c>
      <c r="H190" s="21" t="s">
        <v>3</v>
      </c>
      <c r="I190" s="23">
        <f t="shared" si="6"/>
        <v>10000</v>
      </c>
      <c r="J190" s="23"/>
      <c r="K190" s="23"/>
    </row>
    <row r="191" ht="37.5" hidden="1" customHeight="1" spans="1:11">
      <c r="A191" s="25"/>
      <c r="B191" s="32"/>
      <c r="C191" s="21"/>
      <c r="D191" s="53" t="s">
        <v>429</v>
      </c>
      <c r="E191" s="21" t="s">
        <v>430</v>
      </c>
      <c r="F191" s="39" t="s">
        <v>431</v>
      </c>
      <c r="G191" s="41" t="s">
        <v>432</v>
      </c>
      <c r="H191" s="21" t="s">
        <v>243</v>
      </c>
      <c r="I191" s="23">
        <f t="shared" si="6"/>
        <v>5000</v>
      </c>
      <c r="J191" s="23"/>
      <c r="K191" s="23"/>
    </row>
    <row r="192" hidden="1" customHeight="1" spans="1:11">
      <c r="A192" s="25"/>
      <c r="B192" s="32"/>
      <c r="C192" s="21"/>
      <c r="D192" s="35" t="s">
        <v>433</v>
      </c>
      <c r="E192" s="21" t="s">
        <v>434</v>
      </c>
      <c r="F192" s="39" t="s">
        <v>435</v>
      </c>
      <c r="G192" s="41" t="s">
        <v>436</v>
      </c>
      <c r="H192" s="21" t="s">
        <v>243</v>
      </c>
      <c r="I192" s="23">
        <f t="shared" si="6"/>
        <v>5000</v>
      </c>
      <c r="J192" s="23"/>
      <c r="K192" s="23"/>
    </row>
    <row r="193" hidden="1" customHeight="1" spans="1:11">
      <c r="A193" s="25"/>
      <c r="B193" s="32"/>
      <c r="C193" s="21"/>
      <c r="D193" s="35" t="s">
        <v>437</v>
      </c>
      <c r="E193" s="21" t="s">
        <v>438</v>
      </c>
      <c r="F193" s="39" t="s">
        <v>439</v>
      </c>
      <c r="G193" s="41" t="s">
        <v>440</v>
      </c>
      <c r="H193" s="21" t="s">
        <v>243</v>
      </c>
      <c r="I193" s="23">
        <f t="shared" si="6"/>
        <v>5000</v>
      </c>
      <c r="J193" s="23"/>
      <c r="K193" s="23"/>
    </row>
    <row r="194" hidden="1" customHeight="1" spans="1:11">
      <c r="A194" s="25"/>
      <c r="B194" s="32"/>
      <c r="C194" s="21"/>
      <c r="D194" s="35" t="s">
        <v>441</v>
      </c>
      <c r="E194" s="21" t="s">
        <v>442</v>
      </c>
      <c r="F194" s="39" t="s">
        <v>443</v>
      </c>
      <c r="G194" s="41" t="s">
        <v>444</v>
      </c>
      <c r="H194" s="21" t="s">
        <v>243</v>
      </c>
      <c r="I194" s="23">
        <f t="shared" si="6"/>
        <v>5000</v>
      </c>
      <c r="J194" s="23"/>
      <c r="K194" s="23"/>
    </row>
    <row r="195" hidden="1" customHeight="1" spans="1:11">
      <c r="A195" s="25"/>
      <c r="B195" s="32"/>
      <c r="C195" s="21"/>
      <c r="D195" s="35" t="s">
        <v>445</v>
      </c>
      <c r="E195" s="21" t="s">
        <v>446</v>
      </c>
      <c r="F195" s="39" t="s">
        <v>447</v>
      </c>
      <c r="G195" s="41" t="s">
        <v>448</v>
      </c>
      <c r="H195" s="21" t="s">
        <v>243</v>
      </c>
      <c r="I195" s="23">
        <f t="shared" si="6"/>
        <v>5000</v>
      </c>
      <c r="J195" s="23"/>
      <c r="K195" s="23"/>
    </row>
    <row r="196" ht="37.5" hidden="1" customHeight="1" spans="1:11">
      <c r="A196" s="25"/>
      <c r="B196" s="32"/>
      <c r="C196" s="21"/>
      <c r="D196" s="35" t="s">
        <v>449</v>
      </c>
      <c r="E196" s="21" t="s">
        <v>450</v>
      </c>
      <c r="F196" s="39" t="s">
        <v>451</v>
      </c>
      <c r="G196" s="41" t="s">
        <v>452</v>
      </c>
      <c r="H196" s="21" t="s">
        <v>243</v>
      </c>
      <c r="I196" s="23">
        <f t="shared" si="6"/>
        <v>5000</v>
      </c>
      <c r="J196" s="23"/>
      <c r="K196" s="23"/>
    </row>
    <row r="197" spans="1:11">
      <c r="A197" s="25"/>
      <c r="B197" s="32"/>
      <c r="C197" s="21"/>
      <c r="D197" s="35" t="s">
        <v>957</v>
      </c>
      <c r="E197" s="21" t="s">
        <v>958</v>
      </c>
      <c r="F197" s="39" t="s">
        <v>959</v>
      </c>
      <c r="G197" s="40" t="s">
        <v>960</v>
      </c>
      <c r="H197" s="21" t="s">
        <v>606</v>
      </c>
      <c r="I197" s="23">
        <f t="shared" ref="I197:I208" si="9">IF(H197="国家级",10000,IF(H197="省级",5000,IF(H197="校级",2500,50000)))</f>
        <v>2500</v>
      </c>
      <c r="J197" s="23"/>
      <c r="K197" s="23"/>
    </row>
    <row r="198" spans="1:11">
      <c r="A198" s="25"/>
      <c r="B198" s="32"/>
      <c r="C198" s="21"/>
      <c r="D198" s="35" t="s">
        <v>961</v>
      </c>
      <c r="E198" s="21" t="s">
        <v>962</v>
      </c>
      <c r="F198" s="39" t="s">
        <v>963</v>
      </c>
      <c r="G198" s="40" t="s">
        <v>964</v>
      </c>
      <c r="H198" s="21" t="s">
        <v>606</v>
      </c>
      <c r="I198" s="23">
        <f t="shared" si="9"/>
        <v>2500</v>
      </c>
      <c r="J198" s="23"/>
      <c r="K198" s="23"/>
    </row>
    <row r="199" spans="1:11">
      <c r="A199" s="25"/>
      <c r="B199" s="32"/>
      <c r="C199" s="21"/>
      <c r="D199" s="35" t="s">
        <v>965</v>
      </c>
      <c r="E199" s="21" t="s">
        <v>966</v>
      </c>
      <c r="F199" s="39" t="s">
        <v>967</v>
      </c>
      <c r="G199" s="40" t="s">
        <v>968</v>
      </c>
      <c r="H199" s="21" t="s">
        <v>606</v>
      </c>
      <c r="I199" s="23">
        <f t="shared" si="9"/>
        <v>2500</v>
      </c>
      <c r="J199" s="23"/>
      <c r="K199" s="23"/>
    </row>
    <row r="200" spans="1:11">
      <c r="A200" s="25"/>
      <c r="B200" s="32"/>
      <c r="C200" s="21"/>
      <c r="D200" s="35" t="s">
        <v>969</v>
      </c>
      <c r="E200" s="21" t="s">
        <v>970</v>
      </c>
      <c r="F200" s="39" t="s">
        <v>971</v>
      </c>
      <c r="G200" s="40">
        <v>20150801310008</v>
      </c>
      <c r="H200" s="21" t="s">
        <v>606</v>
      </c>
      <c r="I200" s="23">
        <f t="shared" si="9"/>
        <v>2500</v>
      </c>
      <c r="J200" s="23"/>
      <c r="K200" s="23"/>
    </row>
    <row r="201" spans="1:11">
      <c r="A201" s="25"/>
      <c r="B201" s="32"/>
      <c r="C201" s="21"/>
      <c r="D201" s="35" t="s">
        <v>972</v>
      </c>
      <c r="E201" s="21" t="s">
        <v>973</v>
      </c>
      <c r="F201" s="39" t="s">
        <v>974</v>
      </c>
      <c r="G201" s="40" t="s">
        <v>975</v>
      </c>
      <c r="H201" s="21" t="s">
        <v>606</v>
      </c>
      <c r="I201" s="23">
        <f t="shared" si="9"/>
        <v>2500</v>
      </c>
      <c r="J201" s="23"/>
      <c r="K201" s="23"/>
    </row>
    <row r="202" spans="1:11">
      <c r="A202" s="25"/>
      <c r="B202" s="32"/>
      <c r="C202" s="21"/>
      <c r="D202" s="35" t="s">
        <v>976</v>
      </c>
      <c r="E202" s="21" t="s">
        <v>977</v>
      </c>
      <c r="F202" s="39" t="s">
        <v>978</v>
      </c>
      <c r="G202" s="40" t="s">
        <v>979</v>
      </c>
      <c r="H202" s="21" t="s">
        <v>606</v>
      </c>
      <c r="I202" s="23">
        <f t="shared" si="9"/>
        <v>2500</v>
      </c>
      <c r="J202" s="23"/>
      <c r="K202" s="23"/>
    </row>
    <row r="203" spans="1:11">
      <c r="A203" s="25"/>
      <c r="B203" s="32"/>
      <c r="C203" s="21"/>
      <c r="D203" s="35" t="s">
        <v>980</v>
      </c>
      <c r="E203" s="21" t="s">
        <v>981</v>
      </c>
      <c r="F203" s="39" t="s">
        <v>982</v>
      </c>
      <c r="G203" s="40" t="s">
        <v>983</v>
      </c>
      <c r="H203" s="21" t="s">
        <v>606</v>
      </c>
      <c r="I203" s="23">
        <f t="shared" si="9"/>
        <v>2500</v>
      </c>
      <c r="J203" s="23"/>
      <c r="K203" s="23"/>
    </row>
    <row r="204" spans="1:11">
      <c r="A204" s="25"/>
      <c r="B204" s="32"/>
      <c r="C204" s="21"/>
      <c r="D204" s="35" t="s">
        <v>984</v>
      </c>
      <c r="E204" s="21" t="s">
        <v>985</v>
      </c>
      <c r="F204" s="39" t="s">
        <v>986</v>
      </c>
      <c r="G204" s="40" t="s">
        <v>987</v>
      </c>
      <c r="H204" s="21" t="s">
        <v>606</v>
      </c>
      <c r="I204" s="23">
        <f t="shared" si="9"/>
        <v>2500</v>
      </c>
      <c r="J204" s="23"/>
      <c r="K204" s="23"/>
    </row>
    <row r="205" spans="1:11">
      <c r="A205" s="25"/>
      <c r="B205" s="32"/>
      <c r="C205" s="21"/>
      <c r="D205" s="35" t="s">
        <v>988</v>
      </c>
      <c r="E205" s="39" t="s">
        <v>989</v>
      </c>
      <c r="F205" s="39" t="s">
        <v>990</v>
      </c>
      <c r="G205" s="54">
        <v>20160881310229</v>
      </c>
      <c r="H205" s="21" t="s">
        <v>606</v>
      </c>
      <c r="I205" s="23">
        <f t="shared" si="9"/>
        <v>2500</v>
      </c>
      <c r="J205" s="23"/>
      <c r="K205" s="23"/>
    </row>
    <row r="206" ht="37.5" spans="1:11">
      <c r="A206" s="25"/>
      <c r="B206" s="32"/>
      <c r="C206" s="21"/>
      <c r="D206" s="35" t="s">
        <v>991</v>
      </c>
      <c r="E206" s="21" t="s">
        <v>992</v>
      </c>
      <c r="F206" s="39" t="s">
        <v>993</v>
      </c>
      <c r="G206" s="40" t="s">
        <v>994</v>
      </c>
      <c r="H206" s="21" t="s">
        <v>606</v>
      </c>
      <c r="I206" s="23">
        <f t="shared" si="9"/>
        <v>2500</v>
      </c>
      <c r="J206" s="23"/>
      <c r="K206" s="23"/>
    </row>
    <row r="207" spans="1:11">
      <c r="A207" s="25"/>
      <c r="B207" s="32"/>
      <c r="C207" s="21"/>
      <c r="D207" s="35">
        <v>201810589279</v>
      </c>
      <c r="E207" s="21" t="s">
        <v>995</v>
      </c>
      <c r="F207" s="28" t="s">
        <v>996</v>
      </c>
      <c r="G207" s="40" t="s">
        <v>997</v>
      </c>
      <c r="H207" s="21" t="s">
        <v>606</v>
      </c>
      <c r="I207" s="23">
        <f t="shared" si="9"/>
        <v>2500</v>
      </c>
      <c r="J207" s="23"/>
      <c r="K207" s="23"/>
    </row>
    <row r="208" spans="1:11">
      <c r="A208" s="31"/>
      <c r="B208" s="32"/>
      <c r="C208" s="21"/>
      <c r="D208" s="35">
        <v>201810589280</v>
      </c>
      <c r="E208" s="21" t="s">
        <v>998</v>
      </c>
      <c r="F208" s="28" t="s">
        <v>999</v>
      </c>
      <c r="G208" s="40">
        <v>20150801310062</v>
      </c>
      <c r="H208" s="21" t="s">
        <v>606</v>
      </c>
      <c r="I208" s="23">
        <f t="shared" si="9"/>
        <v>2500</v>
      </c>
      <c r="J208" s="23"/>
      <c r="K208" s="23"/>
    </row>
    <row r="209" hidden="1" customHeight="1" spans="1:11">
      <c r="A209" s="20" t="s">
        <v>1000</v>
      </c>
      <c r="B209" s="21" t="s">
        <v>139</v>
      </c>
      <c r="C209" s="37">
        <v>1</v>
      </c>
      <c r="D209" s="35" t="s">
        <v>140</v>
      </c>
      <c r="E209" s="21" t="s">
        <v>141</v>
      </c>
      <c r="F209" s="21" t="s">
        <v>142</v>
      </c>
      <c r="G209" s="24" t="s">
        <v>143</v>
      </c>
      <c r="H209" s="21" t="s">
        <v>3</v>
      </c>
      <c r="I209" s="23">
        <f t="shared" ref="I209:I248" si="10">IF(H209="国家级",10000,IF(H209="省级",5000,IF(H209="校级",2000,50000)))</f>
        <v>10000</v>
      </c>
      <c r="J209" s="23">
        <v>2500</v>
      </c>
      <c r="K209" s="23">
        <v>2500</v>
      </c>
    </row>
    <row r="210" hidden="1" customHeight="1" spans="1:11">
      <c r="A210" s="25"/>
      <c r="B210" s="21"/>
      <c r="C210" s="37"/>
      <c r="D210" s="35" t="s">
        <v>453</v>
      </c>
      <c r="E210" s="21" t="s">
        <v>454</v>
      </c>
      <c r="F210" s="21" t="s">
        <v>455</v>
      </c>
      <c r="G210" s="36" t="s">
        <v>456</v>
      </c>
      <c r="H210" s="21" t="s">
        <v>243</v>
      </c>
      <c r="I210" s="23">
        <f t="shared" si="10"/>
        <v>5000</v>
      </c>
      <c r="J210" s="23"/>
      <c r="K210" s="23"/>
    </row>
    <row r="211" hidden="1" customHeight="1" spans="1:11">
      <c r="A211" s="25"/>
      <c r="B211" s="21"/>
      <c r="C211" s="37"/>
      <c r="D211" s="35" t="s">
        <v>457</v>
      </c>
      <c r="E211" s="21" t="s">
        <v>458</v>
      </c>
      <c r="F211" s="21" t="s">
        <v>459</v>
      </c>
      <c r="G211" s="36" t="s">
        <v>460</v>
      </c>
      <c r="H211" s="21" t="s">
        <v>243</v>
      </c>
      <c r="I211" s="23">
        <f t="shared" si="10"/>
        <v>5000</v>
      </c>
      <c r="J211" s="23"/>
      <c r="K211" s="23"/>
    </row>
    <row r="212" ht="37.5" hidden="1" customHeight="1" spans="1:11">
      <c r="A212" s="25"/>
      <c r="B212" s="21"/>
      <c r="C212" s="37"/>
      <c r="D212" s="35" t="s">
        <v>461</v>
      </c>
      <c r="E212" s="21" t="s">
        <v>462</v>
      </c>
      <c r="F212" s="21" t="s">
        <v>463</v>
      </c>
      <c r="G212" s="36" t="s">
        <v>464</v>
      </c>
      <c r="H212" s="21" t="s">
        <v>243</v>
      </c>
      <c r="I212" s="23">
        <f t="shared" si="10"/>
        <v>5000</v>
      </c>
      <c r="J212" s="23"/>
      <c r="K212" s="23"/>
    </row>
    <row r="213" ht="45" customHeight="1" spans="1:11">
      <c r="A213" s="31"/>
      <c r="B213" s="21"/>
      <c r="C213" s="37"/>
      <c r="D213" s="35" t="s">
        <v>1001</v>
      </c>
      <c r="E213" s="21" t="s">
        <v>1002</v>
      </c>
      <c r="F213" s="21" t="s">
        <v>1003</v>
      </c>
      <c r="G213" s="38" t="s">
        <v>1004</v>
      </c>
      <c r="H213" s="21" t="s">
        <v>606</v>
      </c>
      <c r="I213" s="23">
        <f>IF(H213="国家级",10000,IF(H213="省级",5000,IF(H213="校级",2500,50000)))</f>
        <v>2500</v>
      </c>
      <c r="J213" s="23"/>
      <c r="K213" s="23"/>
    </row>
    <row r="214" ht="39.75" customHeight="1" spans="1:11">
      <c r="A214" s="20" t="s">
        <v>1005</v>
      </c>
      <c r="B214" s="21" t="s">
        <v>145</v>
      </c>
      <c r="C214" s="21">
        <v>1</v>
      </c>
      <c r="D214" s="55" t="s">
        <v>1006</v>
      </c>
      <c r="E214" s="27" t="s">
        <v>1007</v>
      </c>
      <c r="F214" s="27" t="s">
        <v>1008</v>
      </c>
      <c r="G214" s="56" t="s">
        <v>1009</v>
      </c>
      <c r="H214" s="22" t="s">
        <v>606</v>
      </c>
      <c r="I214" s="23">
        <f>IF(H214="国家级",10000,IF(H214="省级",5000,IF(H214="校级",2500,50000)))</f>
        <v>2500</v>
      </c>
      <c r="J214" s="23">
        <v>2500</v>
      </c>
      <c r="K214" s="23">
        <v>2500</v>
      </c>
    </row>
    <row r="215" hidden="1" customHeight="1" spans="1:11">
      <c r="A215" s="25"/>
      <c r="B215" s="21"/>
      <c r="C215" s="21"/>
      <c r="D215" s="35" t="s">
        <v>146</v>
      </c>
      <c r="E215" s="21" t="s">
        <v>147</v>
      </c>
      <c r="F215" s="21" t="s">
        <v>148</v>
      </c>
      <c r="G215" s="24" t="s">
        <v>149</v>
      </c>
      <c r="H215" s="21" t="s">
        <v>3</v>
      </c>
      <c r="I215" s="23">
        <f t="shared" si="10"/>
        <v>10000</v>
      </c>
      <c r="J215" s="23"/>
      <c r="K215" s="23"/>
    </row>
    <row r="216" hidden="1" customHeight="1" spans="1:11">
      <c r="A216" s="25"/>
      <c r="B216" s="21"/>
      <c r="C216" s="21"/>
      <c r="D216" s="35" t="s">
        <v>466</v>
      </c>
      <c r="E216" s="21" t="s">
        <v>467</v>
      </c>
      <c r="F216" s="21" t="s">
        <v>468</v>
      </c>
      <c r="G216" s="24" t="s">
        <v>469</v>
      </c>
      <c r="H216" s="21" t="s">
        <v>243</v>
      </c>
      <c r="I216" s="23">
        <f t="shared" si="10"/>
        <v>5000</v>
      </c>
      <c r="J216" s="23"/>
      <c r="K216" s="23"/>
    </row>
    <row r="217" hidden="1" customHeight="1" spans="1:11">
      <c r="A217" s="31"/>
      <c r="B217" s="21"/>
      <c r="C217" s="21"/>
      <c r="D217" s="35" t="s">
        <v>470</v>
      </c>
      <c r="E217" s="21" t="s">
        <v>471</v>
      </c>
      <c r="F217" s="39" t="s">
        <v>472</v>
      </c>
      <c r="G217" s="41" t="s">
        <v>473</v>
      </c>
      <c r="H217" s="21" t="s">
        <v>243</v>
      </c>
      <c r="I217" s="23">
        <f t="shared" si="10"/>
        <v>5000</v>
      </c>
      <c r="J217" s="23"/>
      <c r="K217" s="23"/>
    </row>
    <row r="218" hidden="1" customHeight="1" spans="1:11">
      <c r="A218" s="20" t="s">
        <v>1010</v>
      </c>
      <c r="B218" s="21" t="s">
        <v>151</v>
      </c>
      <c r="C218" s="22">
        <v>11</v>
      </c>
      <c r="D218" s="23" t="s">
        <v>152</v>
      </c>
      <c r="E218" s="21" t="s">
        <v>153</v>
      </c>
      <c r="F218" s="21" t="s">
        <v>154</v>
      </c>
      <c r="G218" s="38" t="s">
        <v>155</v>
      </c>
      <c r="H218" s="21" t="s">
        <v>3</v>
      </c>
      <c r="I218" s="23">
        <f t="shared" si="10"/>
        <v>10000</v>
      </c>
      <c r="J218" s="23">
        <f>9*2500</f>
        <v>22500</v>
      </c>
      <c r="K218" s="23">
        <v>22500</v>
      </c>
    </row>
    <row r="219" hidden="1" customHeight="1" spans="1:11">
      <c r="A219" s="25"/>
      <c r="B219" s="21"/>
      <c r="C219" s="22"/>
      <c r="D219" s="23" t="s">
        <v>474</v>
      </c>
      <c r="E219" s="21" t="s">
        <v>475</v>
      </c>
      <c r="F219" s="21" t="s">
        <v>476</v>
      </c>
      <c r="G219" s="38" t="s">
        <v>477</v>
      </c>
      <c r="H219" s="21" t="s">
        <v>243</v>
      </c>
      <c r="I219" s="23">
        <f t="shared" si="10"/>
        <v>5000</v>
      </c>
      <c r="J219" s="23"/>
      <c r="K219" s="23"/>
    </row>
    <row r="220" hidden="1" customHeight="1" spans="1:11">
      <c r="A220" s="25"/>
      <c r="B220" s="21"/>
      <c r="C220" s="22"/>
      <c r="D220" s="35" t="s">
        <v>478</v>
      </c>
      <c r="E220" s="21" t="s">
        <v>479</v>
      </c>
      <c r="F220" s="21" t="s">
        <v>480</v>
      </c>
      <c r="G220" s="36" t="s">
        <v>481</v>
      </c>
      <c r="H220" s="21" t="s">
        <v>243</v>
      </c>
      <c r="I220" s="23">
        <f t="shared" si="10"/>
        <v>5000</v>
      </c>
      <c r="J220" s="23"/>
      <c r="K220" s="23"/>
    </row>
    <row r="221" hidden="1" customHeight="1" spans="1:11">
      <c r="A221" s="25"/>
      <c r="B221" s="21"/>
      <c r="C221" s="22"/>
      <c r="D221" s="35" t="s">
        <v>482</v>
      </c>
      <c r="E221" s="21" t="s">
        <v>483</v>
      </c>
      <c r="F221" s="21" t="s">
        <v>484</v>
      </c>
      <c r="G221" s="36" t="s">
        <v>485</v>
      </c>
      <c r="H221" s="21" t="s">
        <v>243</v>
      </c>
      <c r="I221" s="23">
        <f t="shared" si="10"/>
        <v>5000</v>
      </c>
      <c r="J221" s="23"/>
      <c r="K221" s="23"/>
    </row>
    <row r="222" ht="37.5" hidden="1" customHeight="1" spans="1:11">
      <c r="A222" s="25"/>
      <c r="B222" s="21"/>
      <c r="C222" s="22"/>
      <c r="D222" s="35" t="s">
        <v>486</v>
      </c>
      <c r="E222" s="21" t="s">
        <v>487</v>
      </c>
      <c r="F222" s="21" t="s">
        <v>488</v>
      </c>
      <c r="G222" s="36" t="s">
        <v>489</v>
      </c>
      <c r="H222" s="21" t="s">
        <v>243</v>
      </c>
      <c r="I222" s="23">
        <f t="shared" si="10"/>
        <v>5000</v>
      </c>
      <c r="J222" s="23"/>
      <c r="K222" s="23"/>
    </row>
    <row r="223" spans="1:11">
      <c r="A223" s="25"/>
      <c r="B223" s="21"/>
      <c r="C223" s="22"/>
      <c r="D223" s="35" t="s">
        <v>1011</v>
      </c>
      <c r="E223" s="21" t="s">
        <v>1012</v>
      </c>
      <c r="F223" s="21" t="s">
        <v>1013</v>
      </c>
      <c r="G223" s="38" t="s">
        <v>1014</v>
      </c>
      <c r="H223" s="21" t="s">
        <v>606</v>
      </c>
      <c r="I223" s="23">
        <f t="shared" ref="I223:I231" si="11">IF(H223="国家级",10000,IF(H223="省级",5000,IF(H223="校级",2500,50000)))</f>
        <v>2500</v>
      </c>
      <c r="J223" s="23"/>
      <c r="K223" s="23"/>
    </row>
    <row r="224" spans="1:11">
      <c r="A224" s="25"/>
      <c r="B224" s="21"/>
      <c r="C224" s="22"/>
      <c r="D224" s="35" t="s">
        <v>1015</v>
      </c>
      <c r="E224" s="21" t="s">
        <v>1016</v>
      </c>
      <c r="F224" s="21" t="s">
        <v>1017</v>
      </c>
      <c r="G224" s="38" t="s">
        <v>1018</v>
      </c>
      <c r="H224" s="21" t="s">
        <v>606</v>
      </c>
      <c r="I224" s="23">
        <f t="shared" si="11"/>
        <v>2500</v>
      </c>
      <c r="J224" s="23"/>
      <c r="K224" s="23"/>
    </row>
    <row r="225" ht="37.5" spans="1:11">
      <c r="A225" s="25"/>
      <c r="B225" s="21"/>
      <c r="C225" s="22"/>
      <c r="D225" s="35" t="s">
        <v>1019</v>
      </c>
      <c r="E225" s="21" t="s">
        <v>1020</v>
      </c>
      <c r="F225" s="21" t="s">
        <v>1021</v>
      </c>
      <c r="G225" s="38" t="s">
        <v>1022</v>
      </c>
      <c r="H225" s="21" t="s">
        <v>606</v>
      </c>
      <c r="I225" s="23">
        <f t="shared" si="11"/>
        <v>2500</v>
      </c>
      <c r="J225" s="23"/>
      <c r="K225" s="23"/>
    </row>
    <row r="226" ht="37.5" spans="1:11">
      <c r="A226" s="25"/>
      <c r="B226" s="21"/>
      <c r="C226" s="22"/>
      <c r="D226" s="35" t="s">
        <v>1023</v>
      </c>
      <c r="E226" s="21" t="s">
        <v>1024</v>
      </c>
      <c r="F226" s="21" t="s">
        <v>1025</v>
      </c>
      <c r="G226" s="38" t="s">
        <v>1026</v>
      </c>
      <c r="H226" s="21" t="s">
        <v>606</v>
      </c>
      <c r="I226" s="23">
        <f t="shared" si="11"/>
        <v>2500</v>
      </c>
      <c r="J226" s="23"/>
      <c r="K226" s="23"/>
    </row>
    <row r="227" ht="37.5" spans="1:11">
      <c r="A227" s="25"/>
      <c r="B227" s="21"/>
      <c r="C227" s="22"/>
      <c r="D227" s="35" t="s">
        <v>1027</v>
      </c>
      <c r="E227" s="21" t="s">
        <v>1028</v>
      </c>
      <c r="F227" s="21" t="s">
        <v>1029</v>
      </c>
      <c r="G227" s="38" t="s">
        <v>1030</v>
      </c>
      <c r="H227" s="21" t="s">
        <v>606</v>
      </c>
      <c r="I227" s="23">
        <f t="shared" si="11"/>
        <v>2500</v>
      </c>
      <c r="J227" s="23"/>
      <c r="K227" s="23"/>
    </row>
    <row r="228" spans="1:11">
      <c r="A228" s="25"/>
      <c r="B228" s="21"/>
      <c r="C228" s="22"/>
      <c r="D228" s="35" t="s">
        <v>1031</v>
      </c>
      <c r="E228" s="21" t="s">
        <v>1032</v>
      </c>
      <c r="F228" s="21" t="s">
        <v>1033</v>
      </c>
      <c r="G228" s="38" t="s">
        <v>1034</v>
      </c>
      <c r="H228" s="21" t="s">
        <v>606</v>
      </c>
      <c r="I228" s="23">
        <f t="shared" si="11"/>
        <v>2500</v>
      </c>
      <c r="J228" s="23"/>
      <c r="K228" s="23"/>
    </row>
    <row r="229" ht="37.5" spans="1:11">
      <c r="A229" s="25"/>
      <c r="B229" s="21"/>
      <c r="C229" s="22"/>
      <c r="D229" s="35" t="s">
        <v>1035</v>
      </c>
      <c r="E229" s="21" t="s">
        <v>1036</v>
      </c>
      <c r="F229" s="21" t="s">
        <v>1037</v>
      </c>
      <c r="G229" s="38" t="s">
        <v>1038</v>
      </c>
      <c r="H229" s="21" t="s">
        <v>606</v>
      </c>
      <c r="I229" s="23">
        <f t="shared" si="11"/>
        <v>2500</v>
      </c>
      <c r="J229" s="23"/>
      <c r="K229" s="23"/>
    </row>
    <row r="230" spans="1:11">
      <c r="A230" s="25"/>
      <c r="B230" s="21"/>
      <c r="C230" s="22"/>
      <c r="D230" s="35" t="s">
        <v>1039</v>
      </c>
      <c r="E230" s="21" t="s">
        <v>1040</v>
      </c>
      <c r="F230" s="21" t="s">
        <v>62</v>
      </c>
      <c r="G230" s="38">
        <v>20160303310039</v>
      </c>
      <c r="H230" s="21" t="s">
        <v>606</v>
      </c>
      <c r="I230" s="23">
        <f t="shared" si="11"/>
        <v>2500</v>
      </c>
      <c r="J230" s="23"/>
      <c r="K230" s="23"/>
    </row>
    <row r="231" spans="1:11">
      <c r="A231" s="31"/>
      <c r="B231" s="21"/>
      <c r="C231" s="22"/>
      <c r="D231" s="35" t="s">
        <v>1041</v>
      </c>
      <c r="E231" s="21" t="s">
        <v>1042</v>
      </c>
      <c r="F231" s="21" t="s">
        <v>1043</v>
      </c>
      <c r="G231" s="38" t="s">
        <v>1044</v>
      </c>
      <c r="H231" s="21" t="s">
        <v>606</v>
      </c>
      <c r="I231" s="23">
        <f t="shared" si="11"/>
        <v>2500</v>
      </c>
      <c r="J231" s="23"/>
      <c r="K231" s="23"/>
    </row>
    <row r="232" customFormat="1" hidden="1" customHeight="1" spans="1:11">
      <c r="A232" s="20" t="s">
        <v>1045</v>
      </c>
      <c r="B232" s="57" t="s">
        <v>157</v>
      </c>
      <c r="C232" s="58">
        <v>9</v>
      </c>
      <c r="D232" s="55" t="s">
        <v>158</v>
      </c>
      <c r="E232" s="27" t="s">
        <v>159</v>
      </c>
      <c r="F232" s="27" t="s">
        <v>160</v>
      </c>
      <c r="G232" s="59" t="s">
        <v>161</v>
      </c>
      <c r="H232" s="57" t="s">
        <v>3</v>
      </c>
      <c r="I232" s="23">
        <f t="shared" si="10"/>
        <v>10000</v>
      </c>
      <c r="J232" s="61">
        <f>9*2500</f>
        <v>22500</v>
      </c>
      <c r="K232" s="35">
        <v>22500</v>
      </c>
    </row>
    <row r="233" customFormat="1" ht="17.45" customHeight="1" spans="1:11">
      <c r="A233" s="25"/>
      <c r="B233" s="57"/>
      <c r="C233" s="58"/>
      <c r="D233" s="55" t="s">
        <v>1046</v>
      </c>
      <c r="E233" s="27" t="s">
        <v>1047</v>
      </c>
      <c r="F233" s="27" t="s">
        <v>1048</v>
      </c>
      <c r="G233" s="56" t="s">
        <v>1049</v>
      </c>
      <c r="H233" s="22" t="s">
        <v>606</v>
      </c>
      <c r="I233" s="23">
        <f t="shared" ref="I233:I241" si="12">IF(H233="国家级",10000,IF(H233="省级",5000,IF(H233="校级",2500,50000)))</f>
        <v>2500</v>
      </c>
      <c r="J233" s="61"/>
      <c r="K233" s="35"/>
    </row>
    <row r="234" customFormat="1" spans="1:11">
      <c r="A234" s="25"/>
      <c r="B234" s="57"/>
      <c r="C234" s="58"/>
      <c r="D234" s="55" t="s">
        <v>1050</v>
      </c>
      <c r="E234" s="27" t="s">
        <v>1051</v>
      </c>
      <c r="F234" s="27" t="s">
        <v>1052</v>
      </c>
      <c r="G234" s="56" t="s">
        <v>1053</v>
      </c>
      <c r="H234" s="22" t="s">
        <v>606</v>
      </c>
      <c r="I234" s="23">
        <f t="shared" si="12"/>
        <v>2500</v>
      </c>
      <c r="J234" s="61"/>
      <c r="K234" s="35"/>
    </row>
    <row r="235" customFormat="1" spans="1:11">
      <c r="A235" s="25"/>
      <c r="B235" s="57"/>
      <c r="C235" s="58"/>
      <c r="D235" s="55" t="s">
        <v>1054</v>
      </c>
      <c r="E235" s="27" t="s">
        <v>1055</v>
      </c>
      <c r="F235" s="27" t="s">
        <v>1056</v>
      </c>
      <c r="G235" s="56" t="s">
        <v>1057</v>
      </c>
      <c r="H235" s="22" t="s">
        <v>606</v>
      </c>
      <c r="I235" s="23">
        <f t="shared" si="12"/>
        <v>2500</v>
      </c>
      <c r="J235" s="61"/>
      <c r="K235" s="35"/>
    </row>
    <row r="236" customFormat="1" spans="1:11">
      <c r="A236" s="25"/>
      <c r="B236" s="57"/>
      <c r="C236" s="58"/>
      <c r="D236" s="55" t="s">
        <v>1058</v>
      </c>
      <c r="E236" s="27" t="s">
        <v>1059</v>
      </c>
      <c r="F236" s="27" t="s">
        <v>1060</v>
      </c>
      <c r="G236" s="56" t="s">
        <v>1061</v>
      </c>
      <c r="H236" s="22" t="s">
        <v>606</v>
      </c>
      <c r="I236" s="23">
        <f t="shared" si="12"/>
        <v>2500</v>
      </c>
      <c r="J236" s="61"/>
      <c r="K236" s="35"/>
    </row>
    <row r="237" customFormat="1" ht="37.5" spans="1:11">
      <c r="A237" s="25"/>
      <c r="B237" s="57"/>
      <c r="C237" s="58"/>
      <c r="D237" s="55" t="s">
        <v>1062</v>
      </c>
      <c r="E237" s="27" t="s">
        <v>1063</v>
      </c>
      <c r="F237" s="27" t="s">
        <v>1064</v>
      </c>
      <c r="G237" s="56" t="s">
        <v>1065</v>
      </c>
      <c r="H237" s="22" t="s">
        <v>606</v>
      </c>
      <c r="I237" s="23">
        <f t="shared" si="12"/>
        <v>2500</v>
      </c>
      <c r="J237" s="61"/>
      <c r="K237" s="35"/>
    </row>
    <row r="238" customFormat="1" spans="1:11">
      <c r="A238" s="25"/>
      <c r="B238" s="57"/>
      <c r="C238" s="58"/>
      <c r="D238" s="55" t="s">
        <v>1066</v>
      </c>
      <c r="E238" s="28" t="s">
        <v>1067</v>
      </c>
      <c r="F238" s="28" t="s">
        <v>1068</v>
      </c>
      <c r="G238" s="30">
        <v>20150201310109</v>
      </c>
      <c r="H238" s="22" t="s">
        <v>606</v>
      </c>
      <c r="I238" s="23">
        <f t="shared" si="12"/>
        <v>2500</v>
      </c>
      <c r="J238" s="61"/>
      <c r="K238" s="35"/>
    </row>
    <row r="239" customFormat="1" spans="1:11">
      <c r="A239" s="25"/>
      <c r="B239" s="57"/>
      <c r="C239" s="58"/>
      <c r="D239" s="55" t="s">
        <v>1069</v>
      </c>
      <c r="E239" s="27" t="s">
        <v>1070</v>
      </c>
      <c r="F239" s="27" t="s">
        <v>1071</v>
      </c>
      <c r="G239" s="56" t="s">
        <v>1072</v>
      </c>
      <c r="H239" s="22" t="s">
        <v>606</v>
      </c>
      <c r="I239" s="23">
        <f t="shared" si="12"/>
        <v>2500</v>
      </c>
      <c r="J239" s="61"/>
      <c r="K239" s="35"/>
    </row>
    <row r="240" customFormat="1" spans="1:11">
      <c r="A240" s="25"/>
      <c r="B240" s="57"/>
      <c r="C240" s="58"/>
      <c r="D240" s="55" t="s">
        <v>1073</v>
      </c>
      <c r="E240" s="27" t="s">
        <v>1074</v>
      </c>
      <c r="F240" s="27" t="s">
        <v>1075</v>
      </c>
      <c r="G240" s="56" t="s">
        <v>1076</v>
      </c>
      <c r="H240" s="22" t="s">
        <v>606</v>
      </c>
      <c r="I240" s="23">
        <f t="shared" si="12"/>
        <v>2500</v>
      </c>
      <c r="J240" s="61"/>
      <c r="K240" s="35"/>
    </row>
    <row r="241" customFormat="1" spans="1:11">
      <c r="A241" s="31"/>
      <c r="B241" s="57"/>
      <c r="C241" s="58"/>
      <c r="D241" s="55" t="s">
        <v>1077</v>
      </c>
      <c r="E241" s="27" t="s">
        <v>1078</v>
      </c>
      <c r="F241" s="27" t="s">
        <v>1079</v>
      </c>
      <c r="G241" s="56" t="s">
        <v>1080</v>
      </c>
      <c r="H241" s="22" t="s">
        <v>606</v>
      </c>
      <c r="I241" s="23">
        <f t="shared" si="12"/>
        <v>2500</v>
      </c>
      <c r="J241" s="61"/>
      <c r="K241" s="35"/>
    </row>
    <row r="242" customFormat="1" hidden="1" customHeight="1" spans="1:11">
      <c r="A242" s="20" t="s">
        <v>1081</v>
      </c>
      <c r="B242" s="21" t="s">
        <v>163</v>
      </c>
      <c r="C242" s="58">
        <v>38</v>
      </c>
      <c r="D242" s="55" t="s">
        <v>164</v>
      </c>
      <c r="E242" s="27" t="s">
        <v>165</v>
      </c>
      <c r="F242" s="27" t="s">
        <v>166</v>
      </c>
      <c r="G242" s="59" t="s">
        <v>167</v>
      </c>
      <c r="H242" s="22" t="s">
        <v>3</v>
      </c>
      <c r="I242" s="23">
        <f t="shared" si="10"/>
        <v>10000</v>
      </c>
      <c r="J242" s="23">
        <f>40*2500</f>
        <v>100000</v>
      </c>
      <c r="K242" s="23">
        <v>100000</v>
      </c>
    </row>
    <row r="243" customFormat="1" hidden="1" customHeight="1" spans="1:11">
      <c r="A243" s="25"/>
      <c r="B243" s="21"/>
      <c r="C243" s="58"/>
      <c r="D243" s="55" t="s">
        <v>168</v>
      </c>
      <c r="E243" s="27" t="s">
        <v>169</v>
      </c>
      <c r="F243" s="27" t="s">
        <v>170</v>
      </c>
      <c r="G243" s="59" t="s">
        <v>171</v>
      </c>
      <c r="H243" s="22" t="s">
        <v>3</v>
      </c>
      <c r="I243" s="23">
        <f t="shared" si="10"/>
        <v>10000</v>
      </c>
      <c r="J243" s="23"/>
      <c r="K243" s="23"/>
    </row>
    <row r="244" customFormat="1" hidden="1" customHeight="1" spans="1:11">
      <c r="A244" s="25"/>
      <c r="B244" s="21"/>
      <c r="C244" s="58"/>
      <c r="D244" s="55" t="s">
        <v>490</v>
      </c>
      <c r="E244" s="27" t="s">
        <v>491</v>
      </c>
      <c r="F244" s="27" t="s">
        <v>492</v>
      </c>
      <c r="G244" s="60" t="s">
        <v>493</v>
      </c>
      <c r="H244" s="22" t="s">
        <v>243</v>
      </c>
      <c r="I244" s="23">
        <f t="shared" si="10"/>
        <v>5000</v>
      </c>
      <c r="J244" s="23"/>
      <c r="K244" s="23"/>
    </row>
    <row r="245" customFormat="1" hidden="1" customHeight="1" spans="1:11">
      <c r="A245" s="25"/>
      <c r="B245" s="21"/>
      <c r="C245" s="58"/>
      <c r="D245" s="55" t="s">
        <v>494</v>
      </c>
      <c r="E245" s="27" t="s">
        <v>495</v>
      </c>
      <c r="F245" s="27" t="s">
        <v>496</v>
      </c>
      <c r="G245" s="60" t="s">
        <v>497</v>
      </c>
      <c r="H245" s="22" t="s">
        <v>243</v>
      </c>
      <c r="I245" s="23">
        <f t="shared" si="10"/>
        <v>5000</v>
      </c>
      <c r="J245" s="23"/>
      <c r="K245" s="23"/>
    </row>
    <row r="246" customFormat="1" hidden="1" customHeight="1" spans="1:11">
      <c r="A246" s="25"/>
      <c r="B246" s="21"/>
      <c r="C246" s="58"/>
      <c r="D246" s="55" t="s">
        <v>498</v>
      </c>
      <c r="E246" s="27" t="s">
        <v>499</v>
      </c>
      <c r="F246" s="27" t="s">
        <v>500</v>
      </c>
      <c r="G246" s="60" t="s">
        <v>501</v>
      </c>
      <c r="H246" s="22" t="s">
        <v>243</v>
      </c>
      <c r="I246" s="23">
        <f t="shared" si="10"/>
        <v>5000</v>
      </c>
      <c r="J246" s="23"/>
      <c r="K246" s="23"/>
    </row>
    <row r="247" customFormat="1" hidden="1" customHeight="1" spans="1:11">
      <c r="A247" s="25"/>
      <c r="B247" s="21"/>
      <c r="C247" s="58"/>
      <c r="D247" s="55" t="s">
        <v>502</v>
      </c>
      <c r="E247" s="27" t="s">
        <v>503</v>
      </c>
      <c r="F247" s="27" t="s">
        <v>504</v>
      </c>
      <c r="G247" s="60" t="s">
        <v>505</v>
      </c>
      <c r="H247" s="22" t="s">
        <v>243</v>
      </c>
      <c r="I247" s="23">
        <f t="shared" si="10"/>
        <v>5000</v>
      </c>
      <c r="J247" s="23"/>
      <c r="K247" s="23"/>
    </row>
    <row r="248" customFormat="1" hidden="1" customHeight="1" spans="1:11">
      <c r="A248" s="25"/>
      <c r="B248" s="21"/>
      <c r="C248" s="58"/>
      <c r="D248" s="55">
        <v>201810589141</v>
      </c>
      <c r="E248" s="27" t="s">
        <v>506</v>
      </c>
      <c r="F248" s="27" t="s">
        <v>507</v>
      </c>
      <c r="G248" s="60" t="s">
        <v>508</v>
      </c>
      <c r="H248" s="22" t="s">
        <v>243</v>
      </c>
      <c r="I248" s="23">
        <f t="shared" si="10"/>
        <v>5000</v>
      </c>
      <c r="J248" s="23"/>
      <c r="K248" s="23"/>
    </row>
    <row r="249" customFormat="1" spans="1:11">
      <c r="A249" s="25"/>
      <c r="B249" s="21"/>
      <c r="C249" s="58"/>
      <c r="D249" s="55" t="s">
        <v>1082</v>
      </c>
      <c r="E249" s="27" t="s">
        <v>1083</v>
      </c>
      <c r="F249" s="27" t="s">
        <v>1084</v>
      </c>
      <c r="G249" s="56" t="s">
        <v>1085</v>
      </c>
      <c r="H249" s="22" t="s">
        <v>606</v>
      </c>
      <c r="I249" s="23">
        <f t="shared" ref="I249:I262" si="13">IF(H249="国家级",10000,IF(H249="省级",5000,IF(H249="校级",2500,50000)))</f>
        <v>2500</v>
      </c>
      <c r="J249" s="23"/>
      <c r="K249" s="23"/>
    </row>
    <row r="250" customFormat="1" spans="1:11">
      <c r="A250" s="25"/>
      <c r="B250" s="21"/>
      <c r="C250" s="58"/>
      <c r="D250" s="55" t="s">
        <v>1086</v>
      </c>
      <c r="E250" s="27" t="s">
        <v>1087</v>
      </c>
      <c r="F250" s="27" t="s">
        <v>1088</v>
      </c>
      <c r="G250" s="56" t="s">
        <v>1089</v>
      </c>
      <c r="H250" s="22" t="s">
        <v>606</v>
      </c>
      <c r="I250" s="23">
        <f t="shared" si="13"/>
        <v>2500</v>
      </c>
      <c r="J250" s="23"/>
      <c r="K250" s="23"/>
    </row>
    <row r="251" customFormat="1" spans="1:11">
      <c r="A251" s="25"/>
      <c r="B251" s="21"/>
      <c r="C251" s="58"/>
      <c r="D251" s="55" t="s">
        <v>1090</v>
      </c>
      <c r="E251" s="27" t="s">
        <v>1091</v>
      </c>
      <c r="F251" s="27" t="s">
        <v>1092</v>
      </c>
      <c r="G251" s="56" t="s">
        <v>1093</v>
      </c>
      <c r="H251" s="22" t="s">
        <v>606</v>
      </c>
      <c r="I251" s="23">
        <f t="shared" si="13"/>
        <v>2500</v>
      </c>
      <c r="J251" s="23"/>
      <c r="K251" s="23"/>
    </row>
    <row r="252" customFormat="1" spans="1:11">
      <c r="A252" s="25"/>
      <c r="B252" s="21"/>
      <c r="C252" s="58"/>
      <c r="D252" s="55" t="s">
        <v>1094</v>
      </c>
      <c r="E252" s="27" t="s">
        <v>1095</v>
      </c>
      <c r="F252" s="27" t="s">
        <v>1096</v>
      </c>
      <c r="G252" s="56" t="s">
        <v>1097</v>
      </c>
      <c r="H252" s="22" t="s">
        <v>606</v>
      </c>
      <c r="I252" s="23">
        <f t="shared" si="13"/>
        <v>2500</v>
      </c>
      <c r="J252" s="23"/>
      <c r="K252" s="23"/>
    </row>
    <row r="253" customFormat="1" spans="1:11">
      <c r="A253" s="25"/>
      <c r="B253" s="21"/>
      <c r="C253" s="58"/>
      <c r="D253" s="55" t="s">
        <v>1098</v>
      </c>
      <c r="E253" s="27" t="s">
        <v>1099</v>
      </c>
      <c r="F253" s="27" t="s">
        <v>1100</v>
      </c>
      <c r="G253" s="56" t="s">
        <v>1101</v>
      </c>
      <c r="H253" s="22" t="s">
        <v>606</v>
      </c>
      <c r="I253" s="23">
        <f t="shared" si="13"/>
        <v>2500</v>
      </c>
      <c r="J253" s="23"/>
      <c r="K253" s="23"/>
    </row>
    <row r="254" customFormat="1" spans="1:11">
      <c r="A254" s="25"/>
      <c r="B254" s="21"/>
      <c r="C254" s="58"/>
      <c r="D254" s="55" t="s">
        <v>1102</v>
      </c>
      <c r="E254" s="27" t="s">
        <v>1103</v>
      </c>
      <c r="F254" s="27" t="s">
        <v>1104</v>
      </c>
      <c r="G254" s="56" t="s">
        <v>1105</v>
      </c>
      <c r="H254" s="22" t="s">
        <v>606</v>
      </c>
      <c r="I254" s="23">
        <f t="shared" si="13"/>
        <v>2500</v>
      </c>
      <c r="J254" s="23"/>
      <c r="K254" s="23"/>
    </row>
    <row r="255" customFormat="1" spans="1:11">
      <c r="A255" s="25"/>
      <c r="B255" s="21"/>
      <c r="C255" s="58"/>
      <c r="D255" s="55" t="s">
        <v>1106</v>
      </c>
      <c r="E255" s="27" t="s">
        <v>1107</v>
      </c>
      <c r="F255" s="27" t="s">
        <v>1108</v>
      </c>
      <c r="G255" s="56" t="s">
        <v>1109</v>
      </c>
      <c r="H255" s="22" t="s">
        <v>606</v>
      </c>
      <c r="I255" s="23">
        <f t="shared" si="13"/>
        <v>2500</v>
      </c>
      <c r="J255" s="23"/>
      <c r="K255" s="23"/>
    </row>
    <row r="256" customFormat="1" spans="1:11">
      <c r="A256" s="25"/>
      <c r="B256" s="21"/>
      <c r="C256" s="58"/>
      <c r="D256" s="55" t="s">
        <v>1110</v>
      </c>
      <c r="E256" s="27" t="s">
        <v>1111</v>
      </c>
      <c r="F256" s="27" t="s">
        <v>1112</v>
      </c>
      <c r="G256" s="56" t="s">
        <v>1113</v>
      </c>
      <c r="H256" s="22" t="s">
        <v>606</v>
      </c>
      <c r="I256" s="23">
        <f t="shared" si="13"/>
        <v>2500</v>
      </c>
      <c r="J256" s="23"/>
      <c r="K256" s="23"/>
    </row>
    <row r="257" customFormat="1" spans="1:11">
      <c r="A257" s="25"/>
      <c r="B257" s="21"/>
      <c r="C257" s="58"/>
      <c r="D257" s="55" t="s">
        <v>1114</v>
      </c>
      <c r="E257" s="27" t="s">
        <v>1115</v>
      </c>
      <c r="F257" s="27" t="s">
        <v>1116</v>
      </c>
      <c r="G257" s="56" t="s">
        <v>1117</v>
      </c>
      <c r="H257" s="22" t="s">
        <v>606</v>
      </c>
      <c r="I257" s="23">
        <f t="shared" si="13"/>
        <v>2500</v>
      </c>
      <c r="J257" s="23"/>
      <c r="K257" s="23"/>
    </row>
    <row r="258" customFormat="1" spans="1:11">
      <c r="A258" s="25"/>
      <c r="B258" s="21"/>
      <c r="C258" s="58"/>
      <c r="D258" s="55" t="s">
        <v>1118</v>
      </c>
      <c r="E258" s="27" t="s">
        <v>1119</v>
      </c>
      <c r="F258" s="27" t="s">
        <v>1120</v>
      </c>
      <c r="G258" s="56" t="s">
        <v>1121</v>
      </c>
      <c r="H258" s="22" t="s">
        <v>606</v>
      </c>
      <c r="I258" s="23">
        <f t="shared" si="13"/>
        <v>2500</v>
      </c>
      <c r="J258" s="23"/>
      <c r="K258" s="23"/>
    </row>
    <row r="259" customFormat="1" ht="56.25" spans="1:11">
      <c r="A259" s="25"/>
      <c r="B259" s="21"/>
      <c r="C259" s="58"/>
      <c r="D259" s="55" t="s">
        <v>1122</v>
      </c>
      <c r="E259" s="27" t="s">
        <v>1123</v>
      </c>
      <c r="F259" s="27" t="s">
        <v>1124</v>
      </c>
      <c r="G259" s="56" t="s">
        <v>1125</v>
      </c>
      <c r="H259" s="22" t="s">
        <v>606</v>
      </c>
      <c r="I259" s="23">
        <f t="shared" si="13"/>
        <v>2500</v>
      </c>
      <c r="J259" s="23"/>
      <c r="K259" s="23"/>
    </row>
    <row r="260" customFormat="1" ht="37.5" spans="1:11">
      <c r="A260" s="25"/>
      <c r="B260" s="21"/>
      <c r="C260" s="58"/>
      <c r="D260" s="55" t="s">
        <v>1126</v>
      </c>
      <c r="E260" s="27" t="s">
        <v>1127</v>
      </c>
      <c r="F260" s="27" t="s">
        <v>1128</v>
      </c>
      <c r="G260" s="56" t="s">
        <v>1129</v>
      </c>
      <c r="H260" s="22" t="s">
        <v>606</v>
      </c>
      <c r="I260" s="23">
        <f t="shared" si="13"/>
        <v>2500</v>
      </c>
      <c r="J260" s="23"/>
      <c r="K260" s="23"/>
    </row>
    <row r="261" customFormat="1" spans="1:11">
      <c r="A261" s="25"/>
      <c r="B261" s="21"/>
      <c r="C261" s="58"/>
      <c r="D261" s="55" t="s">
        <v>1130</v>
      </c>
      <c r="E261" s="27" t="s">
        <v>1131</v>
      </c>
      <c r="F261" s="27" t="s">
        <v>1132</v>
      </c>
      <c r="G261" s="56" t="s">
        <v>1133</v>
      </c>
      <c r="H261" s="22" t="s">
        <v>606</v>
      </c>
      <c r="I261" s="23">
        <f t="shared" si="13"/>
        <v>2500</v>
      </c>
      <c r="J261" s="23"/>
      <c r="K261" s="23"/>
    </row>
    <row r="262" customFormat="1" spans="1:11">
      <c r="A262" s="25"/>
      <c r="B262" s="21"/>
      <c r="C262" s="58"/>
      <c r="D262" s="55" t="s">
        <v>1134</v>
      </c>
      <c r="E262" s="27" t="s">
        <v>1135</v>
      </c>
      <c r="F262" s="27" t="s">
        <v>1136</v>
      </c>
      <c r="G262" s="56" t="s">
        <v>1137</v>
      </c>
      <c r="H262" s="22" t="s">
        <v>606</v>
      </c>
      <c r="I262" s="23">
        <f t="shared" si="13"/>
        <v>2500</v>
      </c>
      <c r="J262" s="23"/>
      <c r="K262" s="23"/>
    </row>
    <row r="263" customFormat="1" ht="37.5" hidden="1" customHeight="1" spans="1:11">
      <c r="A263" s="25"/>
      <c r="B263" s="21"/>
      <c r="C263" s="58"/>
      <c r="D263" s="55" t="s">
        <v>509</v>
      </c>
      <c r="E263" s="27" t="s">
        <v>510</v>
      </c>
      <c r="F263" s="27" t="s">
        <v>511</v>
      </c>
      <c r="G263" s="60" t="s">
        <v>512</v>
      </c>
      <c r="H263" s="22" t="s">
        <v>243</v>
      </c>
      <c r="I263" s="23">
        <f t="shared" ref="I263:I316" si="14">IF(H263="国家级",10000,IF(H263="省级",5000,IF(H263="校级",2000,50000)))</f>
        <v>5000</v>
      </c>
      <c r="J263" s="23"/>
      <c r="K263" s="23"/>
    </row>
    <row r="264" customFormat="1" spans="1:11">
      <c r="A264" s="25"/>
      <c r="B264" s="21"/>
      <c r="C264" s="58"/>
      <c r="D264" s="55" t="s">
        <v>1138</v>
      </c>
      <c r="E264" s="27" t="s">
        <v>1139</v>
      </c>
      <c r="F264" s="27" t="s">
        <v>1140</v>
      </c>
      <c r="G264" s="56" t="s">
        <v>1141</v>
      </c>
      <c r="H264" s="22" t="s">
        <v>606</v>
      </c>
      <c r="I264" s="23">
        <f t="shared" ref="I264:I297" si="15">IF(H264="国家级",10000,IF(H264="省级",5000,IF(H264="校级",2500,50000)))</f>
        <v>2500</v>
      </c>
      <c r="J264" s="23"/>
      <c r="K264" s="23"/>
    </row>
    <row r="265" customFormat="1" spans="1:11">
      <c r="A265" s="25"/>
      <c r="B265" s="21"/>
      <c r="C265" s="58"/>
      <c r="D265" s="55" t="s">
        <v>1142</v>
      </c>
      <c r="E265" s="27" t="s">
        <v>1143</v>
      </c>
      <c r="F265" s="27" t="s">
        <v>1144</v>
      </c>
      <c r="G265" s="56" t="s">
        <v>1145</v>
      </c>
      <c r="H265" s="22" t="s">
        <v>606</v>
      </c>
      <c r="I265" s="23">
        <f t="shared" si="15"/>
        <v>2500</v>
      </c>
      <c r="J265" s="23"/>
      <c r="K265" s="23"/>
    </row>
    <row r="266" s="2" customFormat="1" spans="1:11">
      <c r="A266" s="62"/>
      <c r="B266" s="57"/>
      <c r="C266" s="58"/>
      <c r="D266" s="63" t="s">
        <v>1146</v>
      </c>
      <c r="E266" s="57" t="s">
        <v>1147</v>
      </c>
      <c r="F266" s="57" t="s">
        <v>1148</v>
      </c>
      <c r="G266" s="64" t="s">
        <v>1149</v>
      </c>
      <c r="H266" s="57" t="s">
        <v>606</v>
      </c>
      <c r="I266" s="61">
        <f t="shared" si="15"/>
        <v>2500</v>
      </c>
      <c r="J266" s="61"/>
      <c r="K266" s="61"/>
    </row>
    <row r="267" s="2" customFormat="1" spans="1:11">
      <c r="A267" s="62"/>
      <c r="B267" s="57"/>
      <c r="C267" s="58"/>
      <c r="D267" s="63" t="s">
        <v>1150</v>
      </c>
      <c r="E267" s="57" t="s">
        <v>1151</v>
      </c>
      <c r="F267" s="57" t="s">
        <v>1152</v>
      </c>
      <c r="G267" s="64" t="s">
        <v>1153</v>
      </c>
      <c r="H267" s="57" t="s">
        <v>606</v>
      </c>
      <c r="I267" s="61">
        <f t="shared" si="15"/>
        <v>2500</v>
      </c>
      <c r="J267" s="61"/>
      <c r="K267" s="61"/>
    </row>
    <row r="268" customFormat="1" spans="1:11">
      <c r="A268" s="25"/>
      <c r="B268" s="21"/>
      <c r="C268" s="58"/>
      <c r="D268" s="55" t="s">
        <v>1154</v>
      </c>
      <c r="E268" s="27" t="s">
        <v>1155</v>
      </c>
      <c r="F268" s="27" t="s">
        <v>1156</v>
      </c>
      <c r="G268" s="56" t="s">
        <v>1157</v>
      </c>
      <c r="H268" s="22" t="s">
        <v>606</v>
      </c>
      <c r="I268" s="23">
        <f t="shared" si="15"/>
        <v>2500</v>
      </c>
      <c r="J268" s="23"/>
      <c r="K268" s="23"/>
    </row>
    <row r="269" customFormat="1" spans="1:11">
      <c r="A269" s="25"/>
      <c r="B269" s="21"/>
      <c r="C269" s="58"/>
      <c r="D269" s="55" t="s">
        <v>1158</v>
      </c>
      <c r="E269" s="27" t="s">
        <v>1159</v>
      </c>
      <c r="F269" s="27" t="s">
        <v>1160</v>
      </c>
      <c r="G269" s="56" t="s">
        <v>1161</v>
      </c>
      <c r="H269" s="22" t="s">
        <v>606</v>
      </c>
      <c r="I269" s="23">
        <f t="shared" si="15"/>
        <v>2500</v>
      </c>
      <c r="J269" s="23"/>
      <c r="K269" s="23"/>
    </row>
    <row r="270" customFormat="1" spans="1:11">
      <c r="A270" s="25"/>
      <c r="B270" s="21"/>
      <c r="C270" s="58"/>
      <c r="D270" s="55" t="s">
        <v>1162</v>
      </c>
      <c r="E270" s="27" t="s">
        <v>1163</v>
      </c>
      <c r="F270" s="27" t="s">
        <v>1164</v>
      </c>
      <c r="G270" s="56" t="s">
        <v>1165</v>
      </c>
      <c r="H270" s="22" t="s">
        <v>606</v>
      </c>
      <c r="I270" s="23">
        <f t="shared" si="15"/>
        <v>2500</v>
      </c>
      <c r="J270" s="23"/>
      <c r="K270" s="23"/>
    </row>
    <row r="271" customFormat="1" spans="1:11">
      <c r="A271" s="25"/>
      <c r="B271" s="21"/>
      <c r="C271" s="58"/>
      <c r="D271" s="55" t="s">
        <v>1166</v>
      </c>
      <c r="E271" s="27" t="s">
        <v>1167</v>
      </c>
      <c r="F271" s="27" t="s">
        <v>1168</v>
      </c>
      <c r="G271" s="56" t="s">
        <v>1169</v>
      </c>
      <c r="H271" s="22" t="s">
        <v>606</v>
      </c>
      <c r="I271" s="23">
        <f t="shared" si="15"/>
        <v>2500</v>
      </c>
      <c r="J271" s="23"/>
      <c r="K271" s="23"/>
    </row>
    <row r="272" customFormat="1" spans="1:11">
      <c r="A272" s="25"/>
      <c r="B272" s="21"/>
      <c r="C272" s="58"/>
      <c r="D272" s="55" t="s">
        <v>1170</v>
      </c>
      <c r="E272" s="27" t="s">
        <v>1171</v>
      </c>
      <c r="F272" s="27" t="s">
        <v>1172</v>
      </c>
      <c r="G272" s="56" t="s">
        <v>1173</v>
      </c>
      <c r="H272" s="22" t="s">
        <v>606</v>
      </c>
      <c r="I272" s="23">
        <f t="shared" si="15"/>
        <v>2500</v>
      </c>
      <c r="J272" s="23"/>
      <c r="K272" s="23"/>
    </row>
    <row r="273" customFormat="1" spans="1:11">
      <c r="A273" s="25"/>
      <c r="B273" s="21"/>
      <c r="C273" s="58"/>
      <c r="D273" s="55" t="s">
        <v>1174</v>
      </c>
      <c r="E273" s="27" t="s">
        <v>1175</v>
      </c>
      <c r="F273" s="27" t="s">
        <v>1176</v>
      </c>
      <c r="G273" s="56" t="s">
        <v>1177</v>
      </c>
      <c r="H273" s="22" t="s">
        <v>606</v>
      </c>
      <c r="I273" s="23">
        <f t="shared" si="15"/>
        <v>2500</v>
      </c>
      <c r="J273" s="23"/>
      <c r="K273" s="23"/>
    </row>
    <row r="274" customFormat="1" ht="37.5" spans="1:11">
      <c r="A274" s="25"/>
      <c r="B274" s="21"/>
      <c r="C274" s="58"/>
      <c r="D274" s="55" t="s">
        <v>1178</v>
      </c>
      <c r="E274" s="27" t="s">
        <v>1179</v>
      </c>
      <c r="F274" s="27" t="s">
        <v>1180</v>
      </c>
      <c r="G274" s="56" t="s">
        <v>1181</v>
      </c>
      <c r="H274" s="22" t="s">
        <v>606</v>
      </c>
      <c r="I274" s="23">
        <f t="shared" si="15"/>
        <v>2500</v>
      </c>
      <c r="J274" s="23"/>
      <c r="K274" s="23"/>
    </row>
    <row r="275" customFormat="1" spans="1:11">
      <c r="A275" s="25"/>
      <c r="B275" s="21"/>
      <c r="C275" s="58"/>
      <c r="D275" s="55" t="s">
        <v>1182</v>
      </c>
      <c r="E275" s="27" t="s">
        <v>1183</v>
      </c>
      <c r="F275" s="27" t="s">
        <v>1184</v>
      </c>
      <c r="G275" s="56" t="s">
        <v>1185</v>
      </c>
      <c r="H275" s="22" t="s">
        <v>606</v>
      </c>
      <c r="I275" s="23">
        <f t="shared" si="15"/>
        <v>2500</v>
      </c>
      <c r="J275" s="23"/>
      <c r="K275" s="23"/>
    </row>
    <row r="276" customFormat="1" spans="1:11">
      <c r="A276" s="25"/>
      <c r="B276" s="21"/>
      <c r="C276" s="58"/>
      <c r="D276" s="55" t="s">
        <v>1186</v>
      </c>
      <c r="E276" s="27" t="s">
        <v>1187</v>
      </c>
      <c r="F276" s="27" t="s">
        <v>1188</v>
      </c>
      <c r="G276" s="56" t="s">
        <v>1189</v>
      </c>
      <c r="H276" s="22" t="s">
        <v>606</v>
      </c>
      <c r="I276" s="23">
        <f t="shared" si="15"/>
        <v>2500</v>
      </c>
      <c r="J276" s="23"/>
      <c r="K276" s="23"/>
    </row>
    <row r="277" customFormat="1" spans="1:11">
      <c r="A277" s="25"/>
      <c r="B277" s="21"/>
      <c r="C277" s="58"/>
      <c r="D277" s="55" t="s">
        <v>1190</v>
      </c>
      <c r="E277" s="27" t="s">
        <v>1191</v>
      </c>
      <c r="F277" s="27" t="s">
        <v>1192</v>
      </c>
      <c r="G277" s="56" t="s">
        <v>1193</v>
      </c>
      <c r="H277" s="22" t="s">
        <v>606</v>
      </c>
      <c r="I277" s="23">
        <f t="shared" si="15"/>
        <v>2500</v>
      </c>
      <c r="J277" s="23"/>
      <c r="K277" s="23"/>
    </row>
    <row r="278" customFormat="1" spans="1:11">
      <c r="A278" s="25"/>
      <c r="B278" s="21"/>
      <c r="C278" s="58"/>
      <c r="D278" s="55" t="s">
        <v>1194</v>
      </c>
      <c r="E278" s="27" t="s">
        <v>1195</v>
      </c>
      <c r="F278" s="27" t="s">
        <v>1196</v>
      </c>
      <c r="G278" s="56" t="s">
        <v>1197</v>
      </c>
      <c r="H278" s="22" t="s">
        <v>606</v>
      </c>
      <c r="I278" s="23">
        <f t="shared" si="15"/>
        <v>2500</v>
      </c>
      <c r="J278" s="23"/>
      <c r="K278" s="23"/>
    </row>
    <row r="279" hidden="1" customHeight="1" spans="1:11">
      <c r="A279" s="25"/>
      <c r="B279" s="21"/>
      <c r="C279" s="58"/>
      <c r="D279" s="35" t="s">
        <v>513</v>
      </c>
      <c r="E279" s="21" t="s">
        <v>514</v>
      </c>
      <c r="F279" s="21" t="s">
        <v>515</v>
      </c>
      <c r="G279" s="36" t="s">
        <v>516</v>
      </c>
      <c r="H279" s="21" t="s">
        <v>243</v>
      </c>
      <c r="I279" s="23">
        <f t="shared" si="15"/>
        <v>5000</v>
      </c>
      <c r="J279" s="23"/>
      <c r="K279" s="23"/>
    </row>
    <row r="280" ht="37.5" hidden="1" customHeight="1" spans="1:11">
      <c r="A280" s="25"/>
      <c r="B280" s="21"/>
      <c r="C280" s="58"/>
      <c r="D280" s="35" t="s">
        <v>517</v>
      </c>
      <c r="E280" s="21" t="s">
        <v>518</v>
      </c>
      <c r="F280" s="21" t="s">
        <v>519</v>
      </c>
      <c r="G280" s="36" t="s">
        <v>520</v>
      </c>
      <c r="H280" s="21" t="s">
        <v>243</v>
      </c>
      <c r="I280" s="23">
        <f t="shared" si="15"/>
        <v>5000</v>
      </c>
      <c r="J280" s="23"/>
      <c r="K280" s="23"/>
    </row>
    <row r="281" hidden="1" customHeight="1" spans="1:11">
      <c r="A281" s="25"/>
      <c r="B281" s="21"/>
      <c r="C281" s="58"/>
      <c r="D281" s="35">
        <v>201810589140</v>
      </c>
      <c r="E281" s="21" t="s">
        <v>521</v>
      </c>
      <c r="F281" s="21" t="s">
        <v>522</v>
      </c>
      <c r="G281" s="36" t="s">
        <v>523</v>
      </c>
      <c r="H281" s="21" t="s">
        <v>243</v>
      </c>
      <c r="I281" s="23">
        <f t="shared" si="15"/>
        <v>5000</v>
      </c>
      <c r="J281" s="23"/>
      <c r="K281" s="23"/>
    </row>
    <row r="282" hidden="1" customHeight="1" spans="1:11">
      <c r="A282" s="25"/>
      <c r="B282" s="21"/>
      <c r="C282" s="58"/>
      <c r="D282" s="35" t="s">
        <v>524</v>
      </c>
      <c r="E282" s="21" t="s">
        <v>525</v>
      </c>
      <c r="F282" s="21" t="s">
        <v>526</v>
      </c>
      <c r="G282" s="36" t="s">
        <v>527</v>
      </c>
      <c r="H282" s="21" t="s">
        <v>243</v>
      </c>
      <c r="I282" s="23">
        <f t="shared" si="15"/>
        <v>5000</v>
      </c>
      <c r="J282" s="23"/>
      <c r="K282" s="23"/>
    </row>
    <row r="283" spans="1:11">
      <c r="A283" s="25"/>
      <c r="B283" s="21"/>
      <c r="C283" s="58"/>
      <c r="D283" s="35" t="s">
        <v>1198</v>
      </c>
      <c r="E283" s="21" t="s">
        <v>1199</v>
      </c>
      <c r="F283" s="21" t="s">
        <v>1200</v>
      </c>
      <c r="G283" s="38" t="s">
        <v>1201</v>
      </c>
      <c r="H283" s="21" t="s">
        <v>606</v>
      </c>
      <c r="I283" s="23">
        <f t="shared" si="15"/>
        <v>2500</v>
      </c>
      <c r="J283" s="23"/>
      <c r="K283" s="23"/>
    </row>
    <row r="284" spans="1:11">
      <c r="A284" s="25"/>
      <c r="B284" s="21"/>
      <c r="C284" s="58"/>
      <c r="D284" s="35" t="s">
        <v>1202</v>
      </c>
      <c r="E284" s="21" t="s">
        <v>1203</v>
      </c>
      <c r="F284" s="21" t="s">
        <v>1204</v>
      </c>
      <c r="G284" s="38" t="s">
        <v>1205</v>
      </c>
      <c r="H284" s="21" t="s">
        <v>606</v>
      </c>
      <c r="I284" s="23">
        <f t="shared" si="15"/>
        <v>2500</v>
      </c>
      <c r="J284" s="23"/>
      <c r="K284" s="23"/>
    </row>
    <row r="285" ht="37.5" spans="1:11">
      <c r="A285" s="25"/>
      <c r="B285" s="21"/>
      <c r="C285" s="58"/>
      <c r="D285" s="35" t="s">
        <v>1206</v>
      </c>
      <c r="E285" s="21" t="s">
        <v>1207</v>
      </c>
      <c r="F285" s="21" t="s">
        <v>1208</v>
      </c>
      <c r="G285" s="38">
        <v>20150301310102</v>
      </c>
      <c r="H285" s="21" t="s">
        <v>606</v>
      </c>
      <c r="I285" s="23">
        <f t="shared" si="15"/>
        <v>2500</v>
      </c>
      <c r="J285" s="23"/>
      <c r="K285" s="23"/>
    </row>
    <row r="286" ht="37.5" spans="1:11">
      <c r="A286" s="25"/>
      <c r="B286" s="21"/>
      <c r="C286" s="58"/>
      <c r="D286" s="35" t="s">
        <v>1209</v>
      </c>
      <c r="E286" s="21" t="s">
        <v>1210</v>
      </c>
      <c r="F286" s="21" t="s">
        <v>1211</v>
      </c>
      <c r="G286" s="38" t="s">
        <v>1212</v>
      </c>
      <c r="H286" s="21" t="s">
        <v>606</v>
      </c>
      <c r="I286" s="23">
        <f t="shared" si="15"/>
        <v>2500</v>
      </c>
      <c r="J286" s="23"/>
      <c r="K286" s="23"/>
    </row>
    <row r="287" ht="37.5" spans="1:11">
      <c r="A287" s="25"/>
      <c r="B287" s="21"/>
      <c r="C287" s="58"/>
      <c r="D287" s="35" t="s">
        <v>1213</v>
      </c>
      <c r="E287" s="21" t="s">
        <v>1214</v>
      </c>
      <c r="F287" s="21" t="s">
        <v>1215</v>
      </c>
      <c r="G287" s="38" t="s">
        <v>1216</v>
      </c>
      <c r="H287" s="21" t="s">
        <v>606</v>
      </c>
      <c r="I287" s="23">
        <f t="shared" si="15"/>
        <v>2500</v>
      </c>
      <c r="J287" s="23"/>
      <c r="K287" s="23"/>
    </row>
    <row r="288" spans="1:11">
      <c r="A288" s="25"/>
      <c r="B288" s="21"/>
      <c r="C288" s="58"/>
      <c r="D288" s="35" t="s">
        <v>1217</v>
      </c>
      <c r="E288" s="21" t="s">
        <v>1218</v>
      </c>
      <c r="F288" s="21" t="s">
        <v>1219</v>
      </c>
      <c r="G288" s="38" t="s">
        <v>1220</v>
      </c>
      <c r="H288" s="21" t="s">
        <v>606</v>
      </c>
      <c r="I288" s="23">
        <f t="shared" si="15"/>
        <v>2500</v>
      </c>
      <c r="J288" s="23"/>
      <c r="K288" s="23"/>
    </row>
    <row r="289" hidden="1" customHeight="1" spans="1:11">
      <c r="A289" s="25"/>
      <c r="B289" s="21"/>
      <c r="C289" s="58"/>
      <c r="D289" s="35" t="s">
        <v>172</v>
      </c>
      <c r="E289" s="21" t="s">
        <v>173</v>
      </c>
      <c r="F289" s="21" t="s">
        <v>174</v>
      </c>
      <c r="G289" s="24" t="s">
        <v>175</v>
      </c>
      <c r="H289" s="21" t="s">
        <v>3</v>
      </c>
      <c r="I289" s="23">
        <f t="shared" si="15"/>
        <v>10000</v>
      </c>
      <c r="J289" s="23"/>
      <c r="K289" s="23"/>
    </row>
    <row r="290" hidden="1" customHeight="1" spans="1:11">
      <c r="A290" s="25"/>
      <c r="B290" s="21"/>
      <c r="C290" s="58"/>
      <c r="D290" s="35" t="s">
        <v>176</v>
      </c>
      <c r="E290" s="21" t="s">
        <v>177</v>
      </c>
      <c r="F290" s="21" t="s">
        <v>178</v>
      </c>
      <c r="G290" s="24" t="s">
        <v>179</v>
      </c>
      <c r="H290" s="21" t="s">
        <v>3</v>
      </c>
      <c r="I290" s="23">
        <f t="shared" si="15"/>
        <v>10000</v>
      </c>
      <c r="J290" s="23"/>
      <c r="K290" s="23"/>
    </row>
    <row r="291" hidden="1" customHeight="1" spans="1:11">
      <c r="A291" s="25"/>
      <c r="B291" s="21"/>
      <c r="C291" s="58"/>
      <c r="D291" s="35" t="s">
        <v>528</v>
      </c>
      <c r="E291" s="21" t="s">
        <v>529</v>
      </c>
      <c r="F291" s="21" t="s">
        <v>530</v>
      </c>
      <c r="G291" s="36" t="s">
        <v>531</v>
      </c>
      <c r="H291" s="21" t="s">
        <v>243</v>
      </c>
      <c r="I291" s="23">
        <f t="shared" si="15"/>
        <v>5000</v>
      </c>
      <c r="J291" s="23"/>
      <c r="K291" s="23"/>
    </row>
    <row r="292" ht="37.5" hidden="1" customHeight="1" spans="1:11">
      <c r="A292" s="25"/>
      <c r="B292" s="21"/>
      <c r="C292" s="58"/>
      <c r="D292" s="35" t="s">
        <v>532</v>
      </c>
      <c r="E292" s="21" t="s">
        <v>533</v>
      </c>
      <c r="F292" s="21" t="s">
        <v>534</v>
      </c>
      <c r="G292" s="36" t="s">
        <v>535</v>
      </c>
      <c r="H292" s="21" t="s">
        <v>243</v>
      </c>
      <c r="I292" s="23">
        <f t="shared" si="15"/>
        <v>5000</v>
      </c>
      <c r="J292" s="23"/>
      <c r="K292" s="23"/>
    </row>
    <row r="293" spans="1:11">
      <c r="A293" s="25"/>
      <c r="B293" s="21"/>
      <c r="C293" s="58"/>
      <c r="D293" s="35" t="s">
        <v>1221</v>
      </c>
      <c r="E293" s="21" t="s">
        <v>1222</v>
      </c>
      <c r="F293" s="21" t="s">
        <v>1223</v>
      </c>
      <c r="G293" s="38" t="s">
        <v>1224</v>
      </c>
      <c r="H293" s="21" t="s">
        <v>606</v>
      </c>
      <c r="I293" s="23">
        <f t="shared" si="15"/>
        <v>2500</v>
      </c>
      <c r="J293" s="23"/>
      <c r="K293" s="23"/>
    </row>
    <row r="294" ht="37.5" spans="1:11">
      <c r="A294" s="25"/>
      <c r="B294" s="21"/>
      <c r="C294" s="58"/>
      <c r="D294" s="35" t="s">
        <v>1225</v>
      </c>
      <c r="E294" s="21" t="s">
        <v>1226</v>
      </c>
      <c r="F294" s="21" t="s">
        <v>1227</v>
      </c>
      <c r="G294" s="38" t="s">
        <v>1228</v>
      </c>
      <c r="H294" s="21" t="s">
        <v>606</v>
      </c>
      <c r="I294" s="23">
        <f t="shared" si="15"/>
        <v>2500</v>
      </c>
      <c r="J294" s="23"/>
      <c r="K294" s="23"/>
    </row>
    <row r="295" spans="1:11">
      <c r="A295" s="25"/>
      <c r="B295" s="21"/>
      <c r="C295" s="58"/>
      <c r="D295" s="35" t="s">
        <v>1229</v>
      </c>
      <c r="E295" s="39" t="s">
        <v>1230</v>
      </c>
      <c r="F295" s="39" t="s">
        <v>1231</v>
      </c>
      <c r="G295" s="54">
        <v>20150209310014</v>
      </c>
      <c r="H295" s="21" t="s">
        <v>606</v>
      </c>
      <c r="I295" s="23">
        <f t="shared" si="15"/>
        <v>2500</v>
      </c>
      <c r="J295" s="23"/>
      <c r="K295" s="23"/>
    </row>
    <row r="296" spans="1:11">
      <c r="A296" s="25"/>
      <c r="B296" s="21"/>
      <c r="C296" s="58"/>
      <c r="D296" s="35" t="s">
        <v>1232</v>
      </c>
      <c r="E296" s="21" t="s">
        <v>1233</v>
      </c>
      <c r="F296" s="21" t="s">
        <v>1234</v>
      </c>
      <c r="G296" s="38" t="s">
        <v>1235</v>
      </c>
      <c r="H296" s="21" t="s">
        <v>606</v>
      </c>
      <c r="I296" s="23">
        <f t="shared" si="15"/>
        <v>2500</v>
      </c>
      <c r="J296" s="23"/>
      <c r="K296" s="23"/>
    </row>
    <row r="297" spans="1:11">
      <c r="A297" s="31"/>
      <c r="B297" s="21"/>
      <c r="C297" s="58"/>
      <c r="D297" s="35" t="s">
        <v>1236</v>
      </c>
      <c r="E297" s="21" t="s">
        <v>1237</v>
      </c>
      <c r="F297" s="21" t="s">
        <v>1238</v>
      </c>
      <c r="G297" s="38">
        <v>20176901310060</v>
      </c>
      <c r="H297" s="21" t="s">
        <v>606</v>
      </c>
      <c r="I297" s="23">
        <f t="shared" si="15"/>
        <v>2500</v>
      </c>
      <c r="J297" s="23"/>
      <c r="K297" s="23"/>
    </row>
    <row r="298" hidden="1" customHeight="1" spans="1:11">
      <c r="A298" s="20" t="s">
        <v>1239</v>
      </c>
      <c r="B298" s="21" t="s">
        <v>181</v>
      </c>
      <c r="C298" s="21">
        <v>10</v>
      </c>
      <c r="D298" s="35" t="s">
        <v>536</v>
      </c>
      <c r="E298" s="21" t="s">
        <v>537</v>
      </c>
      <c r="F298" s="22" t="s">
        <v>538</v>
      </c>
      <c r="G298" s="36" t="s">
        <v>539</v>
      </c>
      <c r="H298" s="21" t="s">
        <v>243</v>
      </c>
      <c r="I298" s="23">
        <f t="shared" si="14"/>
        <v>5000</v>
      </c>
      <c r="J298" s="23">
        <f>10*2500</f>
        <v>25000</v>
      </c>
      <c r="K298" s="23">
        <v>25000</v>
      </c>
    </row>
    <row r="299" spans="1:11">
      <c r="A299" s="25"/>
      <c r="B299" s="21"/>
      <c r="C299" s="21"/>
      <c r="D299" s="35" t="s">
        <v>1240</v>
      </c>
      <c r="E299" s="21" t="s">
        <v>1241</v>
      </c>
      <c r="F299" s="22" t="s">
        <v>1242</v>
      </c>
      <c r="G299" s="42" t="s">
        <v>1243</v>
      </c>
      <c r="H299" s="21" t="s">
        <v>606</v>
      </c>
      <c r="I299" s="23">
        <f t="shared" ref="I299:I312" si="16">IF(H299="国家级",10000,IF(H299="省级",5000,IF(H299="校级",2500,50000)))</f>
        <v>2500</v>
      </c>
      <c r="J299" s="23"/>
      <c r="K299" s="23"/>
    </row>
    <row r="300" spans="1:11">
      <c r="A300" s="25"/>
      <c r="B300" s="21"/>
      <c r="C300" s="21"/>
      <c r="D300" s="35" t="s">
        <v>1244</v>
      </c>
      <c r="E300" s="21" t="s">
        <v>1245</v>
      </c>
      <c r="F300" s="22" t="s">
        <v>1246</v>
      </c>
      <c r="G300" s="42" t="s">
        <v>1247</v>
      </c>
      <c r="H300" s="21" t="s">
        <v>606</v>
      </c>
      <c r="I300" s="23">
        <f t="shared" si="16"/>
        <v>2500</v>
      </c>
      <c r="J300" s="23"/>
      <c r="K300" s="23"/>
    </row>
    <row r="301" spans="1:11">
      <c r="A301" s="25"/>
      <c r="B301" s="21"/>
      <c r="C301" s="21"/>
      <c r="D301" s="35" t="s">
        <v>1248</v>
      </c>
      <c r="E301" s="21" t="s">
        <v>1249</v>
      </c>
      <c r="F301" s="22" t="s">
        <v>1250</v>
      </c>
      <c r="G301" s="42" t="s">
        <v>1251</v>
      </c>
      <c r="H301" s="21" t="s">
        <v>606</v>
      </c>
      <c r="I301" s="23">
        <f t="shared" si="16"/>
        <v>2500</v>
      </c>
      <c r="J301" s="23"/>
      <c r="K301" s="23"/>
    </row>
    <row r="302" spans="1:11">
      <c r="A302" s="25"/>
      <c r="B302" s="21"/>
      <c r="C302" s="21"/>
      <c r="D302" s="35" t="s">
        <v>1252</v>
      </c>
      <c r="E302" s="21" t="s">
        <v>1253</v>
      </c>
      <c r="F302" s="39" t="s">
        <v>1254</v>
      </c>
      <c r="G302" s="40" t="s">
        <v>1255</v>
      </c>
      <c r="H302" s="21" t="s">
        <v>606</v>
      </c>
      <c r="I302" s="23">
        <f t="shared" si="16"/>
        <v>2500</v>
      </c>
      <c r="J302" s="23"/>
      <c r="K302" s="23"/>
    </row>
    <row r="303" hidden="1" customHeight="1" spans="1:11">
      <c r="A303" s="25"/>
      <c r="B303" s="21"/>
      <c r="C303" s="21"/>
      <c r="D303" s="35" t="s">
        <v>182</v>
      </c>
      <c r="E303" s="21" t="s">
        <v>183</v>
      </c>
      <c r="F303" s="22" t="s">
        <v>184</v>
      </c>
      <c r="G303" s="36" t="s">
        <v>185</v>
      </c>
      <c r="H303" s="21" t="s">
        <v>3</v>
      </c>
      <c r="I303" s="23">
        <f t="shared" si="16"/>
        <v>10000</v>
      </c>
      <c r="J303" s="23"/>
      <c r="K303" s="23"/>
    </row>
    <row r="304" hidden="1" customHeight="1" spans="1:11">
      <c r="A304" s="25"/>
      <c r="B304" s="21"/>
      <c r="C304" s="21"/>
      <c r="D304" s="35" t="s">
        <v>186</v>
      </c>
      <c r="E304" s="21" t="s">
        <v>187</v>
      </c>
      <c r="F304" s="21" t="s">
        <v>188</v>
      </c>
      <c r="G304" s="24" t="s">
        <v>189</v>
      </c>
      <c r="H304" s="21" t="s">
        <v>3</v>
      </c>
      <c r="I304" s="23">
        <f t="shared" si="16"/>
        <v>10000</v>
      </c>
      <c r="J304" s="23"/>
      <c r="K304" s="23"/>
    </row>
    <row r="305" hidden="1" customHeight="1" spans="1:11">
      <c r="A305" s="25"/>
      <c r="B305" s="21"/>
      <c r="C305" s="21"/>
      <c r="D305" s="35" t="s">
        <v>540</v>
      </c>
      <c r="E305" s="21" t="s">
        <v>541</v>
      </c>
      <c r="F305" s="22" t="s">
        <v>542</v>
      </c>
      <c r="G305" s="36" t="s">
        <v>543</v>
      </c>
      <c r="H305" s="21" t="s">
        <v>243</v>
      </c>
      <c r="I305" s="23">
        <f t="shared" si="16"/>
        <v>5000</v>
      </c>
      <c r="J305" s="23"/>
      <c r="K305" s="23"/>
    </row>
    <row r="306" hidden="1" customHeight="1" spans="1:11">
      <c r="A306" s="25"/>
      <c r="B306" s="21"/>
      <c r="C306" s="21"/>
      <c r="D306" s="35" t="s">
        <v>544</v>
      </c>
      <c r="E306" s="21" t="s">
        <v>545</v>
      </c>
      <c r="F306" s="22" t="s">
        <v>546</v>
      </c>
      <c r="G306" s="36" t="s">
        <v>547</v>
      </c>
      <c r="H306" s="21" t="s">
        <v>243</v>
      </c>
      <c r="I306" s="23">
        <f t="shared" si="16"/>
        <v>5000</v>
      </c>
      <c r="J306" s="23"/>
      <c r="K306" s="23"/>
    </row>
    <row r="307" spans="1:11">
      <c r="A307" s="25"/>
      <c r="B307" s="21"/>
      <c r="C307" s="21"/>
      <c r="D307" s="35" t="s">
        <v>1256</v>
      </c>
      <c r="E307" s="21" t="s">
        <v>1257</v>
      </c>
      <c r="F307" s="22" t="s">
        <v>1258</v>
      </c>
      <c r="G307" s="42" t="s">
        <v>1259</v>
      </c>
      <c r="H307" s="21" t="s">
        <v>606</v>
      </c>
      <c r="I307" s="23">
        <f t="shared" si="16"/>
        <v>2500</v>
      </c>
      <c r="J307" s="23"/>
      <c r="K307" s="23"/>
    </row>
    <row r="308" spans="1:11">
      <c r="A308" s="25"/>
      <c r="B308" s="21"/>
      <c r="C308" s="21"/>
      <c r="D308" s="35" t="s">
        <v>1260</v>
      </c>
      <c r="E308" s="21" t="s">
        <v>1261</v>
      </c>
      <c r="F308" s="22" t="s">
        <v>1262</v>
      </c>
      <c r="G308" s="42" t="s">
        <v>1263</v>
      </c>
      <c r="H308" s="21" t="s">
        <v>606</v>
      </c>
      <c r="I308" s="23">
        <f t="shared" si="16"/>
        <v>2500</v>
      </c>
      <c r="J308" s="23"/>
      <c r="K308" s="23"/>
    </row>
    <row r="309" spans="1:11">
      <c r="A309" s="25"/>
      <c r="B309" s="21"/>
      <c r="C309" s="21"/>
      <c r="D309" s="35" t="s">
        <v>1264</v>
      </c>
      <c r="E309" s="21" t="s">
        <v>1265</v>
      </c>
      <c r="F309" s="22" t="s">
        <v>1266</v>
      </c>
      <c r="G309" s="42" t="s">
        <v>1267</v>
      </c>
      <c r="H309" s="21" t="s">
        <v>606</v>
      </c>
      <c r="I309" s="23">
        <f t="shared" si="16"/>
        <v>2500</v>
      </c>
      <c r="J309" s="23"/>
      <c r="K309" s="23"/>
    </row>
    <row r="310" spans="1:11">
      <c r="A310" s="25"/>
      <c r="B310" s="21"/>
      <c r="C310" s="21"/>
      <c r="D310" s="35" t="s">
        <v>1268</v>
      </c>
      <c r="E310" s="21" t="s">
        <v>1269</v>
      </c>
      <c r="F310" s="22" t="s">
        <v>1270</v>
      </c>
      <c r="G310" s="42" t="s">
        <v>1271</v>
      </c>
      <c r="H310" s="21" t="s">
        <v>606</v>
      </c>
      <c r="I310" s="23">
        <f t="shared" si="16"/>
        <v>2500</v>
      </c>
      <c r="J310" s="23"/>
      <c r="K310" s="23"/>
    </row>
    <row r="311" spans="1:11">
      <c r="A311" s="25"/>
      <c r="B311" s="21"/>
      <c r="C311" s="21"/>
      <c r="D311" s="35" t="s">
        <v>1272</v>
      </c>
      <c r="E311" s="21" t="s">
        <v>1273</v>
      </c>
      <c r="F311" s="22" t="s">
        <v>1274</v>
      </c>
      <c r="G311" s="42" t="s">
        <v>1275</v>
      </c>
      <c r="H311" s="21" t="s">
        <v>606</v>
      </c>
      <c r="I311" s="23">
        <f t="shared" si="16"/>
        <v>2500</v>
      </c>
      <c r="J311" s="23"/>
      <c r="K311" s="23"/>
    </row>
    <row r="312" spans="1:11">
      <c r="A312" s="31"/>
      <c r="B312" s="21"/>
      <c r="C312" s="21"/>
      <c r="D312" s="35" t="s">
        <v>1276</v>
      </c>
      <c r="E312" s="21" t="s">
        <v>1277</v>
      </c>
      <c r="F312" s="39" t="s">
        <v>1278</v>
      </c>
      <c r="G312" s="40">
        <v>20172113310018</v>
      </c>
      <c r="H312" s="21" t="s">
        <v>606</v>
      </c>
      <c r="I312" s="23">
        <f t="shared" si="16"/>
        <v>2500</v>
      </c>
      <c r="J312" s="23"/>
      <c r="K312" s="23"/>
    </row>
    <row r="313" hidden="1" customHeight="1" spans="1:11">
      <c r="A313" s="20" t="s">
        <v>1279</v>
      </c>
      <c r="B313" s="21" t="s">
        <v>191</v>
      </c>
      <c r="C313" s="37">
        <v>15</v>
      </c>
      <c r="D313" s="35" t="s">
        <v>192</v>
      </c>
      <c r="E313" s="21" t="s">
        <v>193</v>
      </c>
      <c r="F313" s="21" t="s">
        <v>194</v>
      </c>
      <c r="G313" s="24" t="s">
        <v>195</v>
      </c>
      <c r="H313" s="21" t="s">
        <v>3</v>
      </c>
      <c r="I313" s="23">
        <f t="shared" si="14"/>
        <v>10000</v>
      </c>
      <c r="J313" s="23">
        <f>15*2500</f>
        <v>37500</v>
      </c>
      <c r="K313" s="23">
        <v>37500</v>
      </c>
    </row>
    <row r="314" hidden="1" customHeight="1" spans="1:11">
      <c r="A314" s="25"/>
      <c r="B314" s="21"/>
      <c r="C314" s="37"/>
      <c r="D314" s="35" t="s">
        <v>196</v>
      </c>
      <c r="E314" s="21" t="s">
        <v>197</v>
      </c>
      <c r="F314" s="21" t="s">
        <v>198</v>
      </c>
      <c r="G314" s="24" t="s">
        <v>199</v>
      </c>
      <c r="H314" s="21" t="s">
        <v>3</v>
      </c>
      <c r="I314" s="23">
        <f t="shared" si="14"/>
        <v>10000</v>
      </c>
      <c r="J314" s="23"/>
      <c r="K314" s="23"/>
    </row>
    <row r="315" ht="37.5" hidden="1" customHeight="1" spans="1:11">
      <c r="A315" s="25"/>
      <c r="B315" s="21"/>
      <c r="C315" s="37"/>
      <c r="D315" s="35" t="s">
        <v>200</v>
      </c>
      <c r="E315" s="21" t="s">
        <v>201</v>
      </c>
      <c r="F315" s="21" t="s">
        <v>202</v>
      </c>
      <c r="G315" s="24" t="s">
        <v>203</v>
      </c>
      <c r="H315" s="21" t="s">
        <v>3</v>
      </c>
      <c r="I315" s="23">
        <f t="shared" si="14"/>
        <v>10000</v>
      </c>
      <c r="J315" s="23"/>
      <c r="K315" s="23"/>
    </row>
    <row r="316" ht="37.5" hidden="1" customHeight="1" spans="1:11">
      <c r="A316" s="25"/>
      <c r="B316" s="21"/>
      <c r="C316" s="37"/>
      <c r="D316" s="35" t="s">
        <v>548</v>
      </c>
      <c r="E316" s="21" t="s">
        <v>549</v>
      </c>
      <c r="F316" s="39" t="s">
        <v>550</v>
      </c>
      <c r="G316" s="41" t="s">
        <v>551</v>
      </c>
      <c r="H316" s="21" t="s">
        <v>243</v>
      </c>
      <c r="I316" s="23">
        <f t="shared" si="14"/>
        <v>5000</v>
      </c>
      <c r="J316" s="23"/>
      <c r="K316" s="23"/>
    </row>
    <row r="317" spans="1:11">
      <c r="A317" s="25"/>
      <c r="B317" s="21"/>
      <c r="C317" s="37"/>
      <c r="D317" s="35" t="s">
        <v>1280</v>
      </c>
      <c r="E317" s="21" t="s">
        <v>1281</v>
      </c>
      <c r="F317" s="39" t="s">
        <v>1282</v>
      </c>
      <c r="G317" s="40" t="s">
        <v>1283</v>
      </c>
      <c r="H317" s="21" t="s">
        <v>606</v>
      </c>
      <c r="I317" s="23">
        <f t="shared" ref="I317:I322" si="17">IF(H317="国家级",10000,IF(H317="省级",5000,IF(H317="校级",2500,50000)))</f>
        <v>2500</v>
      </c>
      <c r="J317" s="23"/>
      <c r="K317" s="23"/>
    </row>
    <row r="318" spans="1:11">
      <c r="A318" s="25"/>
      <c r="B318" s="21"/>
      <c r="C318" s="37"/>
      <c r="D318" s="35" t="s">
        <v>1284</v>
      </c>
      <c r="E318" s="21" t="s">
        <v>1285</v>
      </c>
      <c r="F318" s="39" t="s">
        <v>1286</v>
      </c>
      <c r="G318" s="40" t="s">
        <v>1287</v>
      </c>
      <c r="H318" s="21" t="s">
        <v>606</v>
      </c>
      <c r="I318" s="23">
        <f t="shared" si="17"/>
        <v>2500</v>
      </c>
      <c r="J318" s="23"/>
      <c r="K318" s="23"/>
    </row>
    <row r="319" hidden="1" customHeight="1" spans="1:11">
      <c r="A319" s="25"/>
      <c r="B319" s="21"/>
      <c r="C319" s="37"/>
      <c r="D319" s="35" t="s">
        <v>552</v>
      </c>
      <c r="E319" s="21" t="s">
        <v>553</v>
      </c>
      <c r="F319" s="39" t="s">
        <v>554</v>
      </c>
      <c r="G319" s="41" t="s">
        <v>555</v>
      </c>
      <c r="H319" s="21" t="s">
        <v>243</v>
      </c>
      <c r="I319" s="23">
        <f t="shared" si="17"/>
        <v>5000</v>
      </c>
      <c r="J319" s="23"/>
      <c r="K319" s="23"/>
    </row>
    <row r="320" hidden="1" customHeight="1" spans="1:11">
      <c r="A320" s="25"/>
      <c r="B320" s="21"/>
      <c r="C320" s="37"/>
      <c r="D320" s="35" t="s">
        <v>556</v>
      </c>
      <c r="E320" s="21" t="s">
        <v>557</v>
      </c>
      <c r="F320" s="39" t="s">
        <v>558</v>
      </c>
      <c r="G320" s="41" t="s">
        <v>559</v>
      </c>
      <c r="H320" s="21" t="s">
        <v>243</v>
      </c>
      <c r="I320" s="23">
        <f t="shared" si="17"/>
        <v>5000</v>
      </c>
      <c r="J320" s="23"/>
      <c r="K320" s="23"/>
    </row>
    <row r="321" spans="1:11">
      <c r="A321" s="25"/>
      <c r="B321" s="21"/>
      <c r="C321" s="37"/>
      <c r="D321" s="35" t="s">
        <v>1288</v>
      </c>
      <c r="E321" s="21" t="s">
        <v>1289</v>
      </c>
      <c r="F321" s="39" t="s">
        <v>1290</v>
      </c>
      <c r="G321" s="40" t="s">
        <v>1291</v>
      </c>
      <c r="H321" s="21" t="s">
        <v>606</v>
      </c>
      <c r="I321" s="23">
        <f t="shared" si="17"/>
        <v>2500</v>
      </c>
      <c r="J321" s="23"/>
      <c r="K321" s="23"/>
    </row>
    <row r="322" spans="1:11">
      <c r="A322" s="25"/>
      <c r="B322" s="21"/>
      <c r="C322" s="37"/>
      <c r="D322" s="35" t="s">
        <v>1292</v>
      </c>
      <c r="E322" s="21" t="s">
        <v>1293</v>
      </c>
      <c r="F322" s="39" t="s">
        <v>1294</v>
      </c>
      <c r="G322" s="40" t="s">
        <v>1295</v>
      </c>
      <c r="H322" s="21" t="s">
        <v>606</v>
      </c>
      <c r="I322" s="23">
        <f t="shared" si="17"/>
        <v>2500</v>
      </c>
      <c r="J322" s="23"/>
      <c r="K322" s="23"/>
    </row>
    <row r="323" spans="1:11">
      <c r="A323" s="25"/>
      <c r="B323" s="21"/>
      <c r="C323" s="37"/>
      <c r="D323" s="35" t="s">
        <v>1296</v>
      </c>
      <c r="E323" s="21" t="s">
        <v>1297</v>
      </c>
      <c r="F323" s="39" t="s">
        <v>1298</v>
      </c>
      <c r="G323" s="40" t="s">
        <v>1299</v>
      </c>
      <c r="H323" s="21" t="s">
        <v>606</v>
      </c>
      <c r="I323" s="23">
        <f t="shared" ref="I323:I335" si="18">IF(H323="国家级",10000,IF(H323="省级",5000,IF(H323="校级",2500,50000)))</f>
        <v>2500</v>
      </c>
      <c r="J323" s="23"/>
      <c r="K323" s="23"/>
    </row>
    <row r="324" spans="1:11">
      <c r="A324" s="25"/>
      <c r="B324" s="21"/>
      <c r="C324" s="37"/>
      <c r="D324" s="23" t="s">
        <v>1300</v>
      </c>
      <c r="E324" s="21" t="s">
        <v>1301</v>
      </c>
      <c r="F324" s="21" t="s">
        <v>1302</v>
      </c>
      <c r="G324" s="38" t="s">
        <v>1303</v>
      </c>
      <c r="H324" s="21" t="s">
        <v>606</v>
      </c>
      <c r="I324" s="23">
        <f t="shared" si="18"/>
        <v>2500</v>
      </c>
      <c r="J324" s="23"/>
      <c r="K324" s="23"/>
    </row>
    <row r="325" spans="1:11">
      <c r="A325" s="25"/>
      <c r="B325" s="21"/>
      <c r="C325" s="37"/>
      <c r="D325" s="23" t="s">
        <v>1304</v>
      </c>
      <c r="E325" s="21" t="s">
        <v>1305</v>
      </c>
      <c r="F325" s="21" t="s">
        <v>1306</v>
      </c>
      <c r="G325" s="38">
        <v>20162783310238</v>
      </c>
      <c r="H325" s="21" t="s">
        <v>606</v>
      </c>
      <c r="I325" s="23">
        <f t="shared" si="18"/>
        <v>2500</v>
      </c>
      <c r="J325" s="23"/>
      <c r="K325" s="23"/>
    </row>
    <row r="326" s="3" customFormat="1" spans="1:11">
      <c r="A326" s="25"/>
      <c r="B326" s="21"/>
      <c r="C326" s="37"/>
      <c r="D326" s="55" t="s">
        <v>1307</v>
      </c>
      <c r="E326" s="28" t="s">
        <v>1308</v>
      </c>
      <c r="F326" s="28" t="s">
        <v>1309</v>
      </c>
      <c r="G326" s="30" t="s">
        <v>1310</v>
      </c>
      <c r="H326" s="30" t="s">
        <v>606</v>
      </c>
      <c r="I326" s="23">
        <f t="shared" si="18"/>
        <v>2500</v>
      </c>
      <c r="J326" s="23"/>
      <c r="K326" s="23"/>
    </row>
    <row r="327" s="3" customFormat="1" spans="1:11">
      <c r="A327" s="25"/>
      <c r="B327" s="21"/>
      <c r="C327" s="37"/>
      <c r="D327" s="55" t="s">
        <v>1311</v>
      </c>
      <c r="E327" s="27" t="s">
        <v>1312</v>
      </c>
      <c r="F327" s="28" t="s">
        <v>1313</v>
      </c>
      <c r="G327" s="29" t="s">
        <v>1314</v>
      </c>
      <c r="H327" s="30" t="s">
        <v>606</v>
      </c>
      <c r="I327" s="23">
        <f t="shared" si="18"/>
        <v>2500</v>
      </c>
      <c r="J327" s="23"/>
      <c r="K327" s="23"/>
    </row>
    <row r="328" s="3" customFormat="1" spans="1:11">
      <c r="A328" s="25"/>
      <c r="B328" s="21"/>
      <c r="C328" s="37"/>
      <c r="D328" s="55">
        <v>201810589200</v>
      </c>
      <c r="E328" s="27" t="s">
        <v>1315</v>
      </c>
      <c r="F328" s="28" t="s">
        <v>1316</v>
      </c>
      <c r="G328" s="29">
        <v>20171714310291</v>
      </c>
      <c r="H328" s="30" t="s">
        <v>606</v>
      </c>
      <c r="I328" s="23">
        <f t="shared" si="18"/>
        <v>2500</v>
      </c>
      <c r="J328" s="23"/>
      <c r="K328" s="23"/>
    </row>
    <row r="329" s="3" customFormat="1" spans="1:11">
      <c r="A329" s="25"/>
      <c r="B329" s="21"/>
      <c r="C329" s="37"/>
      <c r="D329" s="55">
        <v>201810589202</v>
      </c>
      <c r="E329" s="27" t="s">
        <v>1317</v>
      </c>
      <c r="F329" s="28" t="s">
        <v>1318</v>
      </c>
      <c r="G329" s="29">
        <v>20172783310096</v>
      </c>
      <c r="H329" s="30" t="s">
        <v>606</v>
      </c>
      <c r="I329" s="23">
        <f t="shared" si="18"/>
        <v>2500</v>
      </c>
      <c r="J329" s="23"/>
      <c r="K329" s="23"/>
    </row>
    <row r="330" s="3" customFormat="1" spans="1:11">
      <c r="A330" s="25"/>
      <c r="B330" s="21"/>
      <c r="C330" s="37"/>
      <c r="D330" s="55">
        <v>201810589208</v>
      </c>
      <c r="E330" s="28" t="s">
        <v>1319</v>
      </c>
      <c r="F330" s="28" t="s">
        <v>1320</v>
      </c>
      <c r="G330" s="30">
        <v>20172783310406</v>
      </c>
      <c r="H330" s="30" t="s">
        <v>606</v>
      </c>
      <c r="I330" s="23">
        <f t="shared" si="18"/>
        <v>2500</v>
      </c>
      <c r="J330" s="23"/>
      <c r="K330" s="23"/>
    </row>
    <row r="331" s="3" customFormat="1" hidden="1" customHeight="1" spans="1:11">
      <c r="A331" s="25"/>
      <c r="B331" s="21"/>
      <c r="C331" s="37"/>
      <c r="D331" s="55" t="s">
        <v>204</v>
      </c>
      <c r="E331" s="27" t="s">
        <v>205</v>
      </c>
      <c r="F331" s="27" t="s">
        <v>206</v>
      </c>
      <c r="G331" s="59" t="s">
        <v>207</v>
      </c>
      <c r="H331" s="59" t="s">
        <v>3</v>
      </c>
      <c r="I331" s="23">
        <f t="shared" si="18"/>
        <v>10000</v>
      </c>
      <c r="J331" s="23"/>
      <c r="K331" s="23"/>
    </row>
    <row r="332" s="3" customFormat="1" spans="1:11">
      <c r="A332" s="25"/>
      <c r="B332" s="21"/>
      <c r="C332" s="37"/>
      <c r="D332" s="55" t="s">
        <v>1321</v>
      </c>
      <c r="E332" s="27" t="s">
        <v>1322</v>
      </c>
      <c r="F332" s="28" t="s">
        <v>1323</v>
      </c>
      <c r="G332" s="29" t="s">
        <v>1324</v>
      </c>
      <c r="H332" s="30" t="s">
        <v>606</v>
      </c>
      <c r="I332" s="23">
        <f t="shared" si="18"/>
        <v>2500</v>
      </c>
      <c r="J332" s="23"/>
      <c r="K332" s="23"/>
    </row>
    <row r="333" customFormat="1" spans="1:11">
      <c r="A333" s="25"/>
      <c r="B333" s="21"/>
      <c r="C333" s="37"/>
      <c r="D333" s="55" t="s">
        <v>1325</v>
      </c>
      <c r="E333" s="27" t="s">
        <v>1326</v>
      </c>
      <c r="F333" s="28" t="s">
        <v>1327</v>
      </c>
      <c r="G333" s="29" t="s">
        <v>1328</v>
      </c>
      <c r="H333" s="30" t="s">
        <v>606</v>
      </c>
      <c r="I333" s="23">
        <f t="shared" si="18"/>
        <v>2500</v>
      </c>
      <c r="J333" s="23"/>
      <c r="K333" s="23"/>
    </row>
    <row r="334" customFormat="1" hidden="1" customHeight="1" spans="1:11">
      <c r="A334" s="25"/>
      <c r="B334" s="21"/>
      <c r="C334" s="37"/>
      <c r="D334" s="55" t="s">
        <v>560</v>
      </c>
      <c r="E334" s="27" t="s">
        <v>561</v>
      </c>
      <c r="F334" s="27" t="s">
        <v>562</v>
      </c>
      <c r="G334" s="60" t="s">
        <v>563</v>
      </c>
      <c r="H334" s="22" t="s">
        <v>243</v>
      </c>
      <c r="I334" s="23">
        <f t="shared" si="18"/>
        <v>5000</v>
      </c>
      <c r="J334" s="23"/>
      <c r="K334" s="23"/>
    </row>
    <row r="335" customFormat="1" spans="1:11">
      <c r="A335" s="25"/>
      <c r="B335" s="21"/>
      <c r="C335" s="37"/>
      <c r="D335" s="55" t="s">
        <v>1329</v>
      </c>
      <c r="E335" s="28" t="s">
        <v>1330</v>
      </c>
      <c r="F335" s="28" t="s">
        <v>1331</v>
      </c>
      <c r="G335" s="30" t="s">
        <v>1332</v>
      </c>
      <c r="H335" s="22" t="s">
        <v>606</v>
      </c>
      <c r="I335" s="23">
        <f t="shared" si="18"/>
        <v>2500</v>
      </c>
      <c r="J335" s="23"/>
      <c r="K335" s="23"/>
    </row>
    <row r="336" customFormat="1" hidden="1" customHeight="1" spans="1:11">
      <c r="A336" s="31"/>
      <c r="B336" s="21"/>
      <c r="C336" s="37"/>
      <c r="D336" s="55" t="s">
        <v>564</v>
      </c>
      <c r="E336" s="27" t="s">
        <v>565</v>
      </c>
      <c r="F336" s="27" t="s">
        <v>566</v>
      </c>
      <c r="G336" s="65" t="s">
        <v>567</v>
      </c>
      <c r="H336" s="22" t="s">
        <v>243</v>
      </c>
      <c r="I336" s="23">
        <f t="shared" ref="I336:I364" si="19">IF(H336="国家级",10000,IF(H336="省级",5000,IF(H336="校级",2000,50000)))</f>
        <v>5000</v>
      </c>
      <c r="J336" s="23"/>
      <c r="K336" s="23"/>
    </row>
    <row r="337" customFormat="1" spans="1:11">
      <c r="A337" s="20" t="s">
        <v>1333</v>
      </c>
      <c r="B337" s="57" t="s">
        <v>209</v>
      </c>
      <c r="C337" s="57">
        <v>5</v>
      </c>
      <c r="D337" s="55" t="s">
        <v>1334</v>
      </c>
      <c r="E337" s="27" t="s">
        <v>1335</v>
      </c>
      <c r="F337" s="28" t="s">
        <v>1336</v>
      </c>
      <c r="G337" s="29">
        <v>20162681310288</v>
      </c>
      <c r="H337" s="22" t="s">
        <v>606</v>
      </c>
      <c r="I337" s="23">
        <f t="shared" ref="I337:I343" si="20">IF(H337="国家级",10000,IF(H337="省级",5000,IF(H337="校级",2500,50000)))</f>
        <v>2500</v>
      </c>
      <c r="J337" s="35">
        <f>5*2500</f>
        <v>12500</v>
      </c>
      <c r="K337" s="35">
        <v>12500</v>
      </c>
    </row>
    <row r="338" customFormat="1" hidden="1" customHeight="1" spans="1:11">
      <c r="A338" s="25"/>
      <c r="B338" s="57"/>
      <c r="C338" s="57"/>
      <c r="D338" s="55" t="s">
        <v>210</v>
      </c>
      <c r="E338" s="27" t="s">
        <v>211</v>
      </c>
      <c r="F338" s="28" t="s">
        <v>212</v>
      </c>
      <c r="G338" s="66" t="s">
        <v>213</v>
      </c>
      <c r="H338" s="22" t="s">
        <v>3</v>
      </c>
      <c r="I338" s="23">
        <f t="shared" si="20"/>
        <v>10000</v>
      </c>
      <c r="J338" s="35"/>
      <c r="K338" s="35"/>
    </row>
    <row r="339" customFormat="1" hidden="1" customHeight="1" spans="1:11">
      <c r="A339" s="25"/>
      <c r="B339" s="57"/>
      <c r="C339" s="57"/>
      <c r="D339" s="61" t="s">
        <v>569</v>
      </c>
      <c r="E339" s="21" t="s">
        <v>570</v>
      </c>
      <c r="F339" s="22" t="s">
        <v>571</v>
      </c>
      <c r="G339" s="22" t="s">
        <v>572</v>
      </c>
      <c r="H339" s="22" t="s">
        <v>243</v>
      </c>
      <c r="I339" s="23">
        <f t="shared" si="20"/>
        <v>5000</v>
      </c>
      <c r="J339" s="35"/>
      <c r="K339" s="35"/>
    </row>
    <row r="340" customFormat="1" spans="1:11">
      <c r="A340" s="25"/>
      <c r="B340" s="57"/>
      <c r="C340" s="57"/>
      <c r="D340" s="55" t="s">
        <v>1337</v>
      </c>
      <c r="E340" s="27" t="s">
        <v>1338</v>
      </c>
      <c r="F340" s="28" t="s">
        <v>1339</v>
      </c>
      <c r="G340" s="29">
        <v>20150607310110</v>
      </c>
      <c r="H340" s="22" t="s">
        <v>606</v>
      </c>
      <c r="I340" s="23">
        <f t="shared" si="20"/>
        <v>2500</v>
      </c>
      <c r="J340" s="35"/>
      <c r="K340" s="35"/>
    </row>
    <row r="341" customFormat="1" spans="1:11">
      <c r="A341" s="25"/>
      <c r="B341" s="57"/>
      <c r="C341" s="57"/>
      <c r="D341" s="55" t="s">
        <v>1340</v>
      </c>
      <c r="E341" s="27" t="s">
        <v>1341</v>
      </c>
      <c r="F341" s="28" t="s">
        <v>1342</v>
      </c>
      <c r="G341" s="29">
        <v>20162681310062</v>
      </c>
      <c r="H341" s="22" t="s">
        <v>606</v>
      </c>
      <c r="I341" s="23">
        <f t="shared" si="20"/>
        <v>2500</v>
      </c>
      <c r="J341" s="35"/>
      <c r="K341" s="35"/>
    </row>
    <row r="342" customFormat="1" spans="1:11">
      <c r="A342" s="25"/>
      <c r="B342" s="57"/>
      <c r="C342" s="57"/>
      <c r="D342" s="55" t="s">
        <v>1343</v>
      </c>
      <c r="E342" s="27" t="s">
        <v>1344</v>
      </c>
      <c r="F342" s="28" t="s">
        <v>1345</v>
      </c>
      <c r="G342" s="29">
        <v>20162681310070</v>
      </c>
      <c r="H342" s="22" t="s">
        <v>606</v>
      </c>
      <c r="I342" s="23">
        <f t="shared" si="20"/>
        <v>2500</v>
      </c>
      <c r="J342" s="35"/>
      <c r="K342" s="35"/>
    </row>
    <row r="343" customFormat="1" spans="1:11">
      <c r="A343" s="31"/>
      <c r="B343" s="57"/>
      <c r="C343" s="57"/>
      <c r="D343" s="55" t="s">
        <v>1346</v>
      </c>
      <c r="E343" s="27" t="s">
        <v>1347</v>
      </c>
      <c r="F343" s="28" t="s">
        <v>1348</v>
      </c>
      <c r="G343" s="29">
        <v>20150607310067</v>
      </c>
      <c r="H343" s="22" t="s">
        <v>606</v>
      </c>
      <c r="I343" s="23">
        <f t="shared" si="20"/>
        <v>2500</v>
      </c>
      <c r="J343" s="35"/>
      <c r="K343" s="35"/>
    </row>
    <row r="344" customFormat="1" ht="37.5" hidden="1" customHeight="1" spans="1:11">
      <c r="A344" s="20" t="s">
        <v>1349</v>
      </c>
      <c r="B344" s="21" t="s">
        <v>215</v>
      </c>
      <c r="C344" s="57">
        <v>3</v>
      </c>
      <c r="D344" s="63" t="s">
        <v>216</v>
      </c>
      <c r="E344" s="57" t="s">
        <v>217</v>
      </c>
      <c r="F344" s="57" t="s">
        <v>218</v>
      </c>
      <c r="G344" s="67" t="s">
        <v>219</v>
      </c>
      <c r="H344" s="21" t="s">
        <v>24</v>
      </c>
      <c r="I344" s="23">
        <v>50000</v>
      </c>
      <c r="J344" s="35">
        <f>3*2500</f>
        <v>7500</v>
      </c>
      <c r="K344" s="35">
        <v>7500</v>
      </c>
    </row>
    <row r="345" customFormat="1" spans="1:11">
      <c r="A345" s="25"/>
      <c r="B345" s="21"/>
      <c r="C345" s="57"/>
      <c r="D345" s="55" t="s">
        <v>1350</v>
      </c>
      <c r="E345" s="28" t="s">
        <v>1351</v>
      </c>
      <c r="F345" s="28" t="s">
        <v>1352</v>
      </c>
      <c r="G345" s="30">
        <v>20162581310337</v>
      </c>
      <c r="H345" s="22" t="s">
        <v>606</v>
      </c>
      <c r="I345" s="23">
        <f>IF(H345="国家级",10000,IF(H345="省级",5000,IF(H345="校级",2500,50000)))</f>
        <v>2500</v>
      </c>
      <c r="J345" s="35"/>
      <c r="K345" s="35"/>
    </row>
    <row r="346" customFormat="1" ht="37.5" hidden="1" customHeight="1" spans="1:11">
      <c r="A346" s="25"/>
      <c r="B346" s="21"/>
      <c r="C346" s="57"/>
      <c r="D346" s="55" t="s">
        <v>573</v>
      </c>
      <c r="E346" s="28" t="s">
        <v>574</v>
      </c>
      <c r="F346" s="28" t="s">
        <v>575</v>
      </c>
      <c r="G346" s="40">
        <v>20162523310051</v>
      </c>
      <c r="H346" s="22" t="s">
        <v>243</v>
      </c>
      <c r="I346" s="23">
        <f>IF(H346="国家级",10000,IF(H346="省级",5000,IF(H346="校级",2500,50000)))</f>
        <v>5000</v>
      </c>
      <c r="J346" s="35"/>
      <c r="K346" s="35"/>
    </row>
    <row r="347" customFormat="1" spans="1:11">
      <c r="A347" s="25"/>
      <c r="B347" s="21"/>
      <c r="C347" s="57"/>
      <c r="D347" s="55" t="s">
        <v>1353</v>
      </c>
      <c r="E347" s="28" t="s">
        <v>1354</v>
      </c>
      <c r="F347" s="28" t="s">
        <v>1355</v>
      </c>
      <c r="G347" s="40">
        <v>20172523310047</v>
      </c>
      <c r="H347" s="22" t="s">
        <v>606</v>
      </c>
      <c r="I347" s="23">
        <f>IF(H347="国家级",10000,IF(H347="省级",5000,IF(H347="校级",2500,50000)))</f>
        <v>2500</v>
      </c>
      <c r="J347" s="35"/>
      <c r="K347" s="35"/>
    </row>
    <row r="348" customFormat="1" spans="1:11">
      <c r="A348" s="25"/>
      <c r="B348" s="21"/>
      <c r="C348" s="57"/>
      <c r="D348" s="55" t="s">
        <v>1356</v>
      </c>
      <c r="E348" s="27" t="s">
        <v>1357</v>
      </c>
      <c r="F348" s="28" t="s">
        <v>1358</v>
      </c>
      <c r="G348" s="29" t="s">
        <v>1359</v>
      </c>
      <c r="H348" s="30" t="s">
        <v>606</v>
      </c>
      <c r="I348" s="23">
        <f>IF(H348="国家级",10000,IF(H348="省级",5000,IF(H348="校级",2500,50000)))</f>
        <v>2500</v>
      </c>
      <c r="J348" s="35"/>
      <c r="K348" s="35"/>
    </row>
    <row r="349" customFormat="1" hidden="1" customHeight="1" spans="1:11">
      <c r="A349" s="31"/>
      <c r="B349" s="21"/>
      <c r="C349" s="57"/>
      <c r="D349" s="61" t="s">
        <v>576</v>
      </c>
      <c r="E349" s="21" t="s">
        <v>577</v>
      </c>
      <c r="F349" s="22" t="s">
        <v>578</v>
      </c>
      <c r="G349" s="22" t="s">
        <v>579</v>
      </c>
      <c r="H349" s="22" t="s">
        <v>243</v>
      </c>
      <c r="I349" s="23">
        <f t="shared" si="19"/>
        <v>5000</v>
      </c>
      <c r="J349" s="35"/>
      <c r="K349" s="35"/>
    </row>
    <row r="350" customFormat="1" ht="40.5" hidden="1" spans="1:11">
      <c r="A350" s="34" t="s">
        <v>580</v>
      </c>
      <c r="B350" s="57" t="s">
        <v>581</v>
      </c>
      <c r="C350" s="57"/>
      <c r="D350" s="55" t="s">
        <v>582</v>
      </c>
      <c r="E350" s="27" t="s">
        <v>583</v>
      </c>
      <c r="F350" s="22" t="s">
        <v>584</v>
      </c>
      <c r="G350" s="29">
        <v>20142411310014</v>
      </c>
      <c r="H350" s="29" t="s">
        <v>243</v>
      </c>
      <c r="I350" s="23">
        <f t="shared" si="19"/>
        <v>5000</v>
      </c>
      <c r="J350" s="30"/>
      <c r="K350" s="35">
        <v>5000</v>
      </c>
    </row>
    <row r="351" customFormat="1" hidden="1" customHeight="1" spans="1:11">
      <c r="A351" s="20" t="s">
        <v>1360</v>
      </c>
      <c r="B351" s="57" t="s">
        <v>221</v>
      </c>
      <c r="C351" s="57">
        <v>6</v>
      </c>
      <c r="D351" s="55" t="s">
        <v>585</v>
      </c>
      <c r="E351" s="27" t="s">
        <v>586</v>
      </c>
      <c r="F351" s="68" t="s">
        <v>587</v>
      </c>
      <c r="G351" s="60" t="s">
        <v>588</v>
      </c>
      <c r="H351" s="22" t="s">
        <v>243</v>
      </c>
      <c r="I351" s="23">
        <f t="shared" si="19"/>
        <v>5000</v>
      </c>
      <c r="J351" s="35">
        <f>6*2500</f>
        <v>15000</v>
      </c>
      <c r="K351" s="35">
        <v>15000</v>
      </c>
    </row>
    <row r="352" customFormat="1" spans="1:11">
      <c r="A352" s="25"/>
      <c r="B352" s="57"/>
      <c r="C352" s="57"/>
      <c r="D352" s="63" t="s">
        <v>1361</v>
      </c>
      <c r="E352" s="27" t="s">
        <v>1362</v>
      </c>
      <c r="F352" s="68" t="s">
        <v>1363</v>
      </c>
      <c r="G352" s="69" t="s">
        <v>1364</v>
      </c>
      <c r="H352" s="30" t="s">
        <v>606</v>
      </c>
      <c r="I352" s="23">
        <f>IF(H352="国家级",10000,IF(H352="省级",5000,IF(H352="校级",2500,50000)))</f>
        <v>2500</v>
      </c>
      <c r="J352" s="35"/>
      <c r="K352" s="35"/>
    </row>
    <row r="353" customFormat="1" spans="1:11">
      <c r="A353" s="25"/>
      <c r="B353" s="57"/>
      <c r="C353" s="57"/>
      <c r="D353" s="55" t="s">
        <v>1365</v>
      </c>
      <c r="E353" s="27" t="s">
        <v>1366</v>
      </c>
      <c r="F353" s="68" t="s">
        <v>1367</v>
      </c>
      <c r="G353" s="69" t="s">
        <v>1368</v>
      </c>
      <c r="H353" s="30" t="s">
        <v>606</v>
      </c>
      <c r="I353" s="23">
        <f>IF(H353="国家级",10000,IF(H353="省级",5000,IF(H353="校级",2500,50000)))</f>
        <v>2500</v>
      </c>
      <c r="J353" s="35"/>
      <c r="K353" s="35"/>
    </row>
    <row r="354" customFormat="1" spans="1:11">
      <c r="A354" s="25"/>
      <c r="B354" s="57"/>
      <c r="C354" s="57"/>
      <c r="D354" s="55" t="s">
        <v>1369</v>
      </c>
      <c r="E354" s="27" t="s">
        <v>1370</v>
      </c>
      <c r="F354" s="68" t="s">
        <v>1371</v>
      </c>
      <c r="G354" s="69" t="s">
        <v>1372</v>
      </c>
      <c r="H354" s="30" t="s">
        <v>606</v>
      </c>
      <c r="I354" s="23">
        <f>IF(H354="国家级",10000,IF(H354="省级",5000,IF(H354="校级",2500,50000)))</f>
        <v>2500</v>
      </c>
      <c r="J354" s="35"/>
      <c r="K354" s="35"/>
    </row>
    <row r="355" customFormat="1" ht="37.5" hidden="1" customHeight="1" spans="1:11">
      <c r="A355" s="25"/>
      <c r="B355" s="57"/>
      <c r="C355" s="57"/>
      <c r="D355" s="63" t="s">
        <v>222</v>
      </c>
      <c r="E355" s="57" t="s">
        <v>223</v>
      </c>
      <c r="F355" s="70" t="s">
        <v>224</v>
      </c>
      <c r="G355" s="65" t="s">
        <v>225</v>
      </c>
      <c r="H355" s="21" t="s">
        <v>24</v>
      </c>
      <c r="I355" s="23">
        <v>50000</v>
      </c>
      <c r="J355" s="35"/>
      <c r="K355" s="35"/>
    </row>
    <row r="356" customFormat="1" hidden="1" customHeight="1" spans="1:11">
      <c r="A356" s="25"/>
      <c r="B356" s="57"/>
      <c r="C356" s="57"/>
      <c r="D356" s="63" t="s">
        <v>226</v>
      </c>
      <c r="E356" s="67" t="s">
        <v>227</v>
      </c>
      <c r="F356" s="65" t="s">
        <v>228</v>
      </c>
      <c r="G356" s="65" t="s">
        <v>229</v>
      </c>
      <c r="H356" s="22" t="s">
        <v>3</v>
      </c>
      <c r="I356" s="23">
        <f t="shared" ref="I356:I361" si="21">IF(H356="国家级",10000,IF(H356="省级",5000,IF(H356="校级",2500,50000)))</f>
        <v>10000</v>
      </c>
      <c r="J356" s="35"/>
      <c r="K356" s="35"/>
    </row>
    <row r="357" customFormat="1" hidden="1" customHeight="1" spans="1:11">
      <c r="A357" s="25"/>
      <c r="B357" s="57"/>
      <c r="C357" s="57"/>
      <c r="D357" s="55" t="s">
        <v>589</v>
      </c>
      <c r="E357" s="27" t="s">
        <v>590</v>
      </c>
      <c r="F357" s="68" t="s">
        <v>591</v>
      </c>
      <c r="G357" s="60" t="s">
        <v>592</v>
      </c>
      <c r="H357" s="22" t="s">
        <v>243</v>
      </c>
      <c r="I357" s="23">
        <f t="shared" si="21"/>
        <v>5000</v>
      </c>
      <c r="J357" s="35"/>
      <c r="K357" s="35"/>
    </row>
    <row r="358" customFormat="1" hidden="1" customHeight="1" spans="1:11">
      <c r="A358" s="25"/>
      <c r="B358" s="57"/>
      <c r="C358" s="57"/>
      <c r="D358" s="55" t="s">
        <v>593</v>
      </c>
      <c r="E358" s="27" t="s">
        <v>594</v>
      </c>
      <c r="F358" s="68" t="s">
        <v>595</v>
      </c>
      <c r="G358" s="60" t="s">
        <v>596</v>
      </c>
      <c r="H358" s="22" t="s">
        <v>243</v>
      </c>
      <c r="I358" s="23">
        <f t="shared" si="21"/>
        <v>5000</v>
      </c>
      <c r="J358" s="35"/>
      <c r="K358" s="35"/>
    </row>
    <row r="359" customFormat="1" spans="1:11">
      <c r="A359" s="25"/>
      <c r="B359" s="57"/>
      <c r="C359" s="57"/>
      <c r="D359" s="55" t="s">
        <v>1373</v>
      </c>
      <c r="E359" s="27" t="s">
        <v>1374</v>
      </c>
      <c r="F359" s="68" t="s">
        <v>1375</v>
      </c>
      <c r="G359" s="60" t="s">
        <v>1376</v>
      </c>
      <c r="H359" s="22" t="s">
        <v>606</v>
      </c>
      <c r="I359" s="23">
        <f t="shared" si="21"/>
        <v>2500</v>
      </c>
      <c r="J359" s="35"/>
      <c r="K359" s="35"/>
    </row>
    <row r="360" customFormat="1" spans="1:11">
      <c r="A360" s="25"/>
      <c r="B360" s="57"/>
      <c r="C360" s="57"/>
      <c r="D360" s="55" t="s">
        <v>1377</v>
      </c>
      <c r="E360" s="27" t="s">
        <v>1378</v>
      </c>
      <c r="F360" s="68" t="s">
        <v>1379</v>
      </c>
      <c r="G360" s="69" t="s">
        <v>1380</v>
      </c>
      <c r="H360" s="30" t="s">
        <v>606</v>
      </c>
      <c r="I360" s="23">
        <f t="shared" si="21"/>
        <v>2500</v>
      </c>
      <c r="J360" s="35"/>
      <c r="K360" s="35"/>
    </row>
    <row r="361" customFormat="1" spans="1:11">
      <c r="A361" s="31"/>
      <c r="B361" s="57"/>
      <c r="C361" s="57"/>
      <c r="D361" s="55" t="s">
        <v>1381</v>
      </c>
      <c r="E361" s="27" t="s">
        <v>1382</v>
      </c>
      <c r="F361" s="68" t="s">
        <v>1383</v>
      </c>
      <c r="G361" s="69" t="s">
        <v>1384</v>
      </c>
      <c r="H361" s="30" t="s">
        <v>606</v>
      </c>
      <c r="I361" s="23">
        <f t="shared" si="21"/>
        <v>2500</v>
      </c>
      <c r="J361" s="35"/>
      <c r="K361" s="35"/>
    </row>
    <row r="362" customFormat="1" hidden="1" customHeight="1" spans="1:11">
      <c r="A362" s="20" t="s">
        <v>1385</v>
      </c>
      <c r="B362" s="57" t="s">
        <v>231</v>
      </c>
      <c r="C362" s="57">
        <v>1</v>
      </c>
      <c r="D362" s="55" t="s">
        <v>232</v>
      </c>
      <c r="E362" s="27" t="s">
        <v>233</v>
      </c>
      <c r="F362" s="27" t="s">
        <v>234</v>
      </c>
      <c r="G362" s="131" t="s">
        <v>235</v>
      </c>
      <c r="H362" s="22" t="s">
        <v>3</v>
      </c>
      <c r="I362" s="23">
        <f t="shared" si="19"/>
        <v>10000</v>
      </c>
      <c r="J362" s="35">
        <v>2500</v>
      </c>
      <c r="K362" s="35">
        <v>2500</v>
      </c>
    </row>
    <row r="363" customFormat="1" hidden="1" customHeight="1" spans="1:11">
      <c r="A363" s="25"/>
      <c r="B363" s="57"/>
      <c r="C363" s="57"/>
      <c r="D363" s="61" t="s">
        <v>597</v>
      </c>
      <c r="E363" s="21" t="s">
        <v>598</v>
      </c>
      <c r="F363" s="22" t="s">
        <v>599</v>
      </c>
      <c r="G363" s="22" t="s">
        <v>600</v>
      </c>
      <c r="H363" s="22" t="s">
        <v>243</v>
      </c>
      <c r="I363" s="23">
        <f t="shared" si="19"/>
        <v>5000</v>
      </c>
      <c r="J363" s="35"/>
      <c r="K363" s="35"/>
    </row>
    <row r="364" customFormat="1" hidden="1" customHeight="1" spans="1:11">
      <c r="A364" s="25"/>
      <c r="B364" s="57"/>
      <c r="C364" s="57"/>
      <c r="D364" s="55" t="s">
        <v>601</v>
      </c>
      <c r="E364" s="28" t="s">
        <v>602</v>
      </c>
      <c r="F364" s="68" t="s">
        <v>603</v>
      </c>
      <c r="G364" s="59" t="s">
        <v>604</v>
      </c>
      <c r="H364" s="22" t="s">
        <v>243</v>
      </c>
      <c r="I364" s="23">
        <f t="shared" si="19"/>
        <v>5000</v>
      </c>
      <c r="J364" s="35"/>
      <c r="K364" s="35"/>
    </row>
    <row r="365" customFormat="1" spans="1:11">
      <c r="A365" s="31"/>
      <c r="B365" s="57"/>
      <c r="C365" s="57"/>
      <c r="D365" s="55" t="s">
        <v>1386</v>
      </c>
      <c r="E365" s="28" t="s">
        <v>1387</v>
      </c>
      <c r="F365" s="68" t="s">
        <v>1388</v>
      </c>
      <c r="G365" s="131" t="s">
        <v>1389</v>
      </c>
      <c r="H365" s="22" t="s">
        <v>606</v>
      </c>
      <c r="I365" s="23">
        <f>IF(H365="国家级",10000,IF(H365="省级",5000,IF(H365="校级",2500,50000)))</f>
        <v>2500</v>
      </c>
      <c r="J365" s="35"/>
      <c r="K365" s="35"/>
    </row>
    <row r="366" customFormat="1" spans="1:11">
      <c r="A366" s="71" t="s">
        <v>1390</v>
      </c>
      <c r="B366" s="72" t="s">
        <v>237</v>
      </c>
      <c r="C366" s="72">
        <v>6</v>
      </c>
      <c r="D366" s="35" t="s">
        <v>1391</v>
      </c>
      <c r="E366" s="21" t="s">
        <v>1392</v>
      </c>
      <c r="F366" s="21" t="s">
        <v>1393</v>
      </c>
      <c r="G366" s="38" t="s">
        <v>1394</v>
      </c>
      <c r="H366" s="21" t="s">
        <v>606</v>
      </c>
      <c r="I366" s="23">
        <v>2500</v>
      </c>
      <c r="J366" s="82">
        <f>6*2500</f>
        <v>15000</v>
      </c>
      <c r="K366" s="83">
        <v>15000</v>
      </c>
    </row>
    <row r="367" customFormat="1" spans="1:11">
      <c r="A367" s="71"/>
      <c r="B367" s="73"/>
      <c r="C367" s="73"/>
      <c r="D367" s="55" t="s">
        <v>1395</v>
      </c>
      <c r="E367" s="27" t="s">
        <v>1396</v>
      </c>
      <c r="F367" s="27" t="s">
        <v>1397</v>
      </c>
      <c r="G367" s="56" t="s">
        <v>1398</v>
      </c>
      <c r="H367" s="30" t="s">
        <v>606</v>
      </c>
      <c r="I367" s="23">
        <v>2500</v>
      </c>
      <c r="J367" s="84"/>
      <c r="K367" s="85"/>
    </row>
    <row r="368" customFormat="1" spans="1:11">
      <c r="A368" s="71"/>
      <c r="B368" s="73"/>
      <c r="C368" s="73"/>
      <c r="D368" s="55" t="s">
        <v>1399</v>
      </c>
      <c r="E368" s="27" t="s">
        <v>1400</v>
      </c>
      <c r="F368" s="27" t="s">
        <v>1401</v>
      </c>
      <c r="G368" s="56" t="s">
        <v>1402</v>
      </c>
      <c r="H368" s="30" t="s">
        <v>606</v>
      </c>
      <c r="I368" s="23">
        <v>2500</v>
      </c>
      <c r="J368" s="84"/>
      <c r="K368" s="85"/>
    </row>
    <row r="369" customFormat="1" spans="1:11">
      <c r="A369" s="71"/>
      <c r="B369" s="73"/>
      <c r="C369" s="73"/>
      <c r="D369" s="55" t="s">
        <v>1403</v>
      </c>
      <c r="E369" s="27" t="s">
        <v>1404</v>
      </c>
      <c r="F369" s="27" t="s">
        <v>1405</v>
      </c>
      <c r="G369" s="56" t="s">
        <v>1406</v>
      </c>
      <c r="H369" s="30" t="s">
        <v>606</v>
      </c>
      <c r="I369" s="23">
        <v>2500</v>
      </c>
      <c r="J369" s="84"/>
      <c r="K369" s="85"/>
    </row>
    <row r="370" customFormat="1" spans="1:11">
      <c r="A370" s="71"/>
      <c r="B370" s="73"/>
      <c r="C370" s="73"/>
      <c r="D370" s="55" t="s">
        <v>1407</v>
      </c>
      <c r="E370" s="27" t="s">
        <v>1408</v>
      </c>
      <c r="F370" s="27" t="s">
        <v>1409</v>
      </c>
      <c r="G370" s="56" t="s">
        <v>1410</v>
      </c>
      <c r="H370" s="30" t="s">
        <v>606</v>
      </c>
      <c r="I370" s="23">
        <v>2500</v>
      </c>
      <c r="J370" s="84"/>
      <c r="K370" s="85"/>
    </row>
    <row r="371" customFormat="1" hidden="1" customHeight="1" spans="1:11">
      <c r="A371" s="74"/>
      <c r="B371" s="75"/>
      <c r="C371" s="75"/>
      <c r="D371" s="55" t="s">
        <v>238</v>
      </c>
      <c r="E371" s="55" t="s">
        <v>239</v>
      </c>
      <c r="F371" s="27" t="s">
        <v>240</v>
      </c>
      <c r="G371" s="56">
        <v>20152810320012</v>
      </c>
      <c r="H371" s="30" t="s">
        <v>3</v>
      </c>
      <c r="I371" s="23">
        <v>10000</v>
      </c>
      <c r="J371" s="86"/>
      <c r="K371" s="87"/>
    </row>
    <row r="372" spans="1:11">
      <c r="A372" s="76"/>
      <c r="B372" s="77"/>
      <c r="C372" s="77"/>
      <c r="D372" s="55" t="s">
        <v>1411</v>
      </c>
      <c r="E372" s="21" t="s">
        <v>1412</v>
      </c>
      <c r="F372" s="21" t="s">
        <v>1413</v>
      </c>
      <c r="G372" s="38" t="s">
        <v>1414</v>
      </c>
      <c r="H372" s="21" t="s">
        <v>606</v>
      </c>
      <c r="I372" s="23">
        <v>2500</v>
      </c>
      <c r="J372" s="88"/>
      <c r="K372" s="89"/>
    </row>
    <row r="373" s="4" customFormat="1" ht="26.1" customHeight="1" spans="1:11">
      <c r="A373" s="78"/>
      <c r="B373" s="79" t="s">
        <v>241</v>
      </c>
      <c r="C373" s="80">
        <f>SUM(C4:C372)</f>
        <v>222</v>
      </c>
      <c r="D373" s="80"/>
      <c r="E373" s="80"/>
      <c r="F373" s="80"/>
      <c r="G373" s="80"/>
      <c r="H373" s="80"/>
      <c r="I373" s="90"/>
      <c r="J373" s="90">
        <f>SUM(J4:J372)</f>
        <v>555000</v>
      </c>
      <c r="K373" s="80">
        <f>555000</f>
        <v>555000</v>
      </c>
    </row>
    <row r="374" ht="36" customHeight="1" spans="2:11">
      <c r="B374" s="81"/>
      <c r="C374" s="81"/>
      <c r="G374" s="6"/>
      <c r="H374" s="10"/>
      <c r="I374" s="91"/>
      <c r="J374" s="92"/>
      <c r="K374" s="7"/>
    </row>
  </sheetData>
  <autoFilter ref="A1:K374">
    <filterColumn colId="7">
      <filters blank="1">
        <filter val="校级"/>
        <filter val="级别"/>
        <filter val="2018年校级海南大学大学生创新创业训练计划&#10;各学院立项项目数及金额"/>
      </filters>
    </filterColumn>
    <extLst>
      <etc:autoFilterAnalysis etc:version="v1" etc:showPane="0">
        <etc:analysisCharts>
          <etc:chart etc:type="pie">
            <etc:category etc:colId="7"/>
            <etc:seriesCollections etc:count="1">
              <etc:series etc:colId="7" etc:subtotal="count"/>
            </etc:seriesCollections>
          </etc:chart>
        </etc:analysisCharts>
      </etc:autoFilterAnalysis>
    </extLst>
  </autoFilter>
  <mergeCells count="131">
    <mergeCell ref="A4:A22"/>
    <mergeCell ref="A23:A31"/>
    <mergeCell ref="A32:A34"/>
    <mergeCell ref="A35:A48"/>
    <mergeCell ref="A50:A53"/>
    <mergeCell ref="A54:A66"/>
    <mergeCell ref="A67:A87"/>
    <mergeCell ref="A88:A118"/>
    <mergeCell ref="A119:A140"/>
    <mergeCell ref="A141:A150"/>
    <mergeCell ref="A151:A159"/>
    <mergeCell ref="A160:A178"/>
    <mergeCell ref="A179:A188"/>
    <mergeCell ref="A189:A208"/>
    <mergeCell ref="A209:A213"/>
    <mergeCell ref="A214:A217"/>
    <mergeCell ref="A218:A231"/>
    <mergeCell ref="A232:A241"/>
    <mergeCell ref="A242:A297"/>
    <mergeCell ref="A298:A312"/>
    <mergeCell ref="A313:A336"/>
    <mergeCell ref="A337:A343"/>
    <mergeCell ref="A344:A349"/>
    <mergeCell ref="A351:A361"/>
    <mergeCell ref="A362:A365"/>
    <mergeCell ref="A366:A372"/>
    <mergeCell ref="B4:B22"/>
    <mergeCell ref="B23:B31"/>
    <mergeCell ref="B32:B34"/>
    <mergeCell ref="B35:B48"/>
    <mergeCell ref="B50:B53"/>
    <mergeCell ref="B54:B66"/>
    <mergeCell ref="B67:B87"/>
    <mergeCell ref="B88:B118"/>
    <mergeCell ref="B119:B140"/>
    <mergeCell ref="B141:B150"/>
    <mergeCell ref="B151:B159"/>
    <mergeCell ref="B160:B178"/>
    <mergeCell ref="B179:B188"/>
    <mergeCell ref="B189:B208"/>
    <mergeCell ref="B209:B213"/>
    <mergeCell ref="B214:B217"/>
    <mergeCell ref="B218:B231"/>
    <mergeCell ref="B232:B241"/>
    <mergeCell ref="B242:B297"/>
    <mergeCell ref="B298:B312"/>
    <mergeCell ref="B313:B336"/>
    <mergeCell ref="B337:B343"/>
    <mergeCell ref="B344:B349"/>
    <mergeCell ref="B351:B361"/>
    <mergeCell ref="B362:B365"/>
    <mergeCell ref="B366:B372"/>
    <mergeCell ref="C4:C22"/>
    <mergeCell ref="C23:C31"/>
    <mergeCell ref="C32:C34"/>
    <mergeCell ref="C35:C48"/>
    <mergeCell ref="C50:C53"/>
    <mergeCell ref="C54:C66"/>
    <mergeCell ref="C67:C87"/>
    <mergeCell ref="C88:C118"/>
    <mergeCell ref="C119:C140"/>
    <mergeCell ref="C141:C150"/>
    <mergeCell ref="C151:C159"/>
    <mergeCell ref="C160:C178"/>
    <mergeCell ref="C179:C188"/>
    <mergeCell ref="C189:C208"/>
    <mergeCell ref="C209:C213"/>
    <mergeCell ref="C214:C217"/>
    <mergeCell ref="C218:C231"/>
    <mergeCell ref="C232:C241"/>
    <mergeCell ref="C242:C297"/>
    <mergeCell ref="C298:C312"/>
    <mergeCell ref="C313:C336"/>
    <mergeCell ref="C337:C343"/>
    <mergeCell ref="C344:C349"/>
    <mergeCell ref="C351:C361"/>
    <mergeCell ref="C362:C365"/>
    <mergeCell ref="C366:C372"/>
    <mergeCell ref="J4:J22"/>
    <mergeCell ref="J23:J31"/>
    <mergeCell ref="J32:J34"/>
    <mergeCell ref="J35:J48"/>
    <mergeCell ref="J50:J53"/>
    <mergeCell ref="J54:J66"/>
    <mergeCell ref="J67:J87"/>
    <mergeCell ref="J88:J118"/>
    <mergeCell ref="J119:J140"/>
    <mergeCell ref="J141:J150"/>
    <mergeCell ref="J151:J159"/>
    <mergeCell ref="J160:J178"/>
    <mergeCell ref="J179:J188"/>
    <mergeCell ref="J189:J208"/>
    <mergeCell ref="J209:J213"/>
    <mergeCell ref="J214:J217"/>
    <mergeCell ref="J218:J231"/>
    <mergeCell ref="J232:J241"/>
    <mergeCell ref="J242:J297"/>
    <mergeCell ref="J298:J312"/>
    <mergeCell ref="J313:J336"/>
    <mergeCell ref="J337:J343"/>
    <mergeCell ref="J344:J349"/>
    <mergeCell ref="J351:J361"/>
    <mergeCell ref="J362:J365"/>
    <mergeCell ref="J366:J372"/>
    <mergeCell ref="K4:K22"/>
    <mergeCell ref="K23:K31"/>
    <mergeCell ref="K32:K34"/>
    <mergeCell ref="K35:K48"/>
    <mergeCell ref="K50:K53"/>
    <mergeCell ref="K54:K66"/>
    <mergeCell ref="K67:K87"/>
    <mergeCell ref="K88:K118"/>
    <mergeCell ref="K119:K140"/>
    <mergeCell ref="K141:K150"/>
    <mergeCell ref="K151:K159"/>
    <mergeCell ref="K160:K178"/>
    <mergeCell ref="K179:K188"/>
    <mergeCell ref="K189:K208"/>
    <mergeCell ref="K209:K213"/>
    <mergeCell ref="K214:K217"/>
    <mergeCell ref="K218:K231"/>
    <mergeCell ref="K232:K241"/>
    <mergeCell ref="K242:K297"/>
    <mergeCell ref="K298:K312"/>
    <mergeCell ref="K313:K336"/>
    <mergeCell ref="K337:K343"/>
    <mergeCell ref="K344:K349"/>
    <mergeCell ref="K351:K361"/>
    <mergeCell ref="K362:K365"/>
    <mergeCell ref="K366:K372"/>
    <mergeCell ref="A1:K2"/>
  </mergeCells>
  <dataValidations count="3">
    <dataValidation type="textLength" operator="between" allowBlank="1" showInputMessage="1" showErrorMessage="1" errorTitle="编号位数错误！" error="请重新输入" promptTitle="填写项目编号" prompt="如：2014+5位学校代码+3流水号" sqref="D13 D49 D116 D323 D364 D366 D52:D87 D189:D207 D209:D217 D220:D322 D326:D338 D340:D348 D351:D362 D367:D372 JB232:JB278 SX232:SX278 ACT232:ACT278 AMP232:AMP278 AWL232:AWL278 BGH232:BGH278 BQD232:BQD278 BZZ232:BZZ278 CJV232:CJV278 CTR232:CTR278 DDN232:DDN278 DNJ232:DNJ278 DXF232:DXF278 EHB232:EHB278 EQX232:EQX278 FAT232:FAT278 FKP232:FKP278 FUL232:FUL278 GEH232:GEH278 GOD232:GOD278 GXZ232:GXZ278 HHV232:HHV278 HRR232:HRR278 IBN232:IBN278 ILJ232:ILJ278 IVF232:IVF278 JFB232:JFB278 JOX232:JOX278 JYT232:JYT278 KIP232:KIP278 KSL232:KSL278 LCH232:LCH278 LMD232:LMD278 LVZ232:LVZ278 MFV232:MFV278 MPR232:MPR278 MZN232:MZN278 NJJ232:NJJ278 NTF232:NTF278 ODB232:ODB278 OMX232:OMX278 OWT232:OWT278 PGP232:PGP278 PQL232:PQL278 QAH232:QAH278 QKD232:QKD278 QTZ232:QTZ278 RDV232:RDV278 RNR232:RNR278 RXN232:RXN278 SHJ232:SHJ278 SRF232:SRF278 TBB232:TBB278 TKX232:TKX278 TUT232:TUT278 UEP232:UEP278 UOL232:UOL278 UYH232:UYH278 VID232:VID278 VRZ232:VRZ278 WBV232:WBV278 WLR232:WLR278 WVN232:WVN278">
      <formula1>1</formula1>
      <formula2>12</formula2>
    </dataValidation>
    <dataValidation allowBlank="1" showInputMessage="1" showErrorMessage="1" promptTitle="填写负责人姓名" prompt="请输入第一负责人姓名。" sqref="F263 JD263 SZ263 ACV263 AMR263 AWN263 BGJ263 BQF263 CAB263 CJX263 CTT263 DDP263 DNL263 DXH263 EHD263 EQZ263 FAV263 FKR263 FUN263 GEJ263 GOF263 GYB263 HHX263 HRT263 IBP263 ILL263 IVH263 JFD263 JOZ263 JYV263 KIR263 KSN263 LCJ263 LMF263 LWB263 MFX263 MPT263 MZP263 NJL263 NTH263 ODD263 OMZ263 OWV263 PGR263 PQN263 QAJ263 QKF263 QUB263 RDX263 RNT263 RXP263 SHL263 SRH263 TBD263 TKZ263 TUV263 UER263 UON263 UYJ263 VIF263 VSB263 WBX263 WLT263 WVP263 F316 F337 F343 F354 F70:F87 F236:F241 F246:F248 F280:F284 F289:F290 F346:F348 JD236:JD241 JD246:JD248 SZ236:SZ241 SZ246:SZ248 ACV236:ACV241 ACV246:ACV248 AMR236:AMR241 AMR246:AMR248 AWN236:AWN241 AWN246:AWN248 BGJ236:BGJ241 BGJ246:BGJ248 BQF236:BQF241 BQF246:BQF248 CAB236:CAB241 CAB246:CAB248 CJX236:CJX241 CJX246:CJX248 CTT236:CTT241 CTT246:CTT248 DDP236:DDP241 DDP246:DDP248 DNL236:DNL241 DNL246:DNL248 DXH236:DXH241 DXH246:DXH248 EHD236:EHD241 EHD246:EHD248 EQZ236:EQZ241 EQZ246:EQZ248 FAV236:FAV241 FAV246:FAV248 FKR236:FKR241 FKR246:FKR248 FUN236:FUN241 FUN246:FUN248 GEJ236:GEJ241 GEJ246:GEJ248 GOF236:GOF241 GOF246:GOF248 GYB236:GYB241 GYB246:GYB248 HHX236:HHX241 HHX246:HHX248 HRT236:HRT241 HRT246:HRT248 IBP236:IBP241 IBP246:IBP248 ILL236:ILL241 ILL246:ILL248 IVH236:IVH241 IVH246:IVH248 JFD236:JFD241 JFD246:JFD248 JOZ236:JOZ241 JOZ246:JOZ248 JYV236:JYV241 JYV246:JYV248 KIR236:KIR241 KIR246:KIR248 KSN236:KSN241 KSN246:KSN248 LCJ236:LCJ241 LCJ246:LCJ248 LMF236:LMF241 LMF246:LMF248 LWB236:LWB241 LWB246:LWB248 MFX236:MFX241 MFX246:MFX248 MPT236:MPT241 MPT246:MPT248 MZP236:MZP241 MZP246:MZP248 NJL236:NJL241 NJL246:NJL248 NTH236:NTH241 NTH246:NTH248 ODD236:ODD241 ODD246:ODD248 OMZ236:OMZ241 OMZ246:OMZ248 OWV236:OWV241 OWV246:OWV248 PGR236:PGR241 PGR246:PGR248 PQN236:PQN241 PQN246:PQN248 QAJ236:QAJ241 QAJ246:QAJ248 QKF236:QKF241 QKF246:QKF248 QUB236:QUB241 QUB246:QUB248 RDX236:RDX241 RDX246:RDX248 RNT236:RNT241 RNT246:RNT248 RXP236:RXP241 RXP246:RXP248 SHL236:SHL241 SHL246:SHL248 SRH236:SRH241 SRH246:SRH248 TBD236:TBD241 TBD246:TBD248 TKZ236:TKZ241 TKZ246:TKZ248 TUV236:TUV241 TUV246:TUV248 UER236:UER241 UER246:UER248 UON236:UON241 UON246:UON248 UYJ236:UYJ241 UYJ246:UYJ248 VIF236:VIF241 VIF246:VIF248 VSB236:VSB241 VSB246:VSB248 WBX236:WBX241 WBX246:WBX248 WLT236:WLT241 WLT246:WLT248 WVP236:WVP241 WVP246:WVP248"/>
    <dataValidation allowBlank="1" showInputMessage="1" showErrorMessage="1" promptTitle="填写负责人学号" prompt="请输入第一负责人学号。" sqref="G263 JE263 TA263 ACW263 AMS263 AWO263 BGK263 BQG263 CAC263 CJY263 CTU263 DDQ263 DNM263 DXI263 EHE263 ERA263 FAW263 FKS263 FUO263 GEK263 GOG263 GYC263 HHY263 HRU263 IBQ263 ILM263 IVI263 JFE263 JPA263 JYW263 KIS263 KSO263 LCK263 LMG263 LWC263 MFY263 MPU263 MZQ263 NJM263 NTI263 ODE263 ONA263 OWW263 PGS263 PQO263 QAK263 QKG263 QUC263 RDY263 RNU263 RXQ263 SHM263 SRI263 TBE263 TLA263 TUW263 UES263 UOO263 UYK263 VIG263 VSC263 WBY263 WLU263 WVQ263 G316 G337 G343 G348 G354 G70:G87 G236:G241 G246:G248 G280:G284 G289:G290 JE236:JE241 JE246:JE248 TA236:TA241 TA246:TA248 ACW236:ACW241 ACW246:ACW248 AMS236:AMS241 AMS246:AMS248 AWO236:AWO241 AWO246:AWO248 BGK236:BGK241 BGK246:BGK248 BQG236:BQG241 BQG246:BQG248 CAC236:CAC241 CAC246:CAC248 CJY236:CJY241 CJY246:CJY248 CTU236:CTU241 CTU246:CTU248 DDQ236:DDQ241 DDQ246:DDQ248 DNM236:DNM241 DNM246:DNM248 DXI236:DXI241 DXI246:DXI248 EHE236:EHE241 EHE246:EHE248 ERA236:ERA241 ERA246:ERA248 FAW236:FAW241 FAW246:FAW248 FKS236:FKS241 FKS246:FKS248 FUO236:FUO241 FUO246:FUO248 GEK236:GEK241 GEK246:GEK248 GOG236:GOG241 GOG246:GOG248 GYC236:GYC241 GYC246:GYC248 HHY236:HHY241 HHY246:HHY248 HRU236:HRU241 HRU246:HRU248 IBQ236:IBQ241 IBQ246:IBQ248 ILM236:ILM241 ILM246:ILM248 IVI236:IVI241 IVI246:IVI248 JFE236:JFE241 JFE246:JFE248 JPA236:JPA241 JPA246:JPA248 JYW236:JYW241 JYW246:JYW248 KIS236:KIS241 KIS246:KIS248 KSO236:KSO241 KSO246:KSO248 LCK236:LCK241 LCK246:LCK248 LMG236:LMG241 LMG246:LMG248 LWC236:LWC241 LWC246:LWC248 MFY236:MFY241 MFY246:MFY248 MPU236:MPU241 MPU246:MPU248 MZQ236:MZQ241 MZQ246:MZQ248 NJM236:NJM241 NJM246:NJM248 NTI236:NTI241 NTI246:NTI248 ODE236:ODE241 ODE246:ODE248 ONA236:ONA241 ONA246:ONA248 OWW236:OWW241 OWW246:OWW248 PGS236:PGS241 PGS246:PGS248 PQO236:PQO241 PQO246:PQO248 QAK236:QAK241 QAK246:QAK248 QKG236:QKG241 QKG246:QKG248 QUC236:QUC241 QUC246:QUC248 RDY236:RDY241 RDY246:RDY248 RNU236:RNU241 RNU246:RNU248 RXQ236:RXQ241 RXQ246:RXQ248 SHM236:SHM241 SHM246:SHM248 SRI236:SRI241 SRI246:SRI248 TBE236:TBE241 TBE246:TBE248 TLA236:TLA241 TLA246:TLA248 TUW236:TUW241 TUW246:TUW248 UES236:UES241 UES246:UES248 UOO236:UOO241 UOO246:UOO248 UYK236:UYK241 UYK246:UYK248 VIG236:VIG241 VIG246:VIG248 VSC236:VSC241 VSC246:VSC248 WBY236:WBY241 WBY246:WBY248 WLU236:WLU241 WLU246:WLU248 WVQ236:WVQ241 WVQ246:WVQ248"/>
  </dataValidation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国家级</vt:lpstr>
      <vt:lpstr>省级</vt:lpstr>
      <vt:lpstr>校级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chc</dc:creator>
  <cp:lastModifiedBy>小明</cp:lastModifiedBy>
  <dcterms:created xsi:type="dcterms:W3CDTF">2019-04-09T01:35:00Z</dcterms:created>
  <cp:lastPrinted>2019-05-20T06:42:00Z</cp:lastPrinted>
  <dcterms:modified xsi:type="dcterms:W3CDTF">2019-06-25T09:21:32Z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